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60" windowWidth="12255" windowHeight="10170" activeTab="0"/>
  </bookViews>
  <sheets>
    <sheet name="Sheet1" sheetId="1" r:id="rId1"/>
    <sheet name="00000000" sheetId="2" state="veryHidden" r:id="rId2"/>
  </sheets>
  <externalReferences>
    <externalReference r:id="rId5"/>
  </externalReferences>
  <definedNames>
    <definedName name="AAA">#REF!</definedName>
    <definedName name="단">#REF!</definedName>
    <definedName name="단_가">#REF!</definedName>
    <definedName name="단_가2">'[1]일위대가표'!#REF!</definedName>
    <definedName name="단_가3">'[1]일위대가표'!#REF!</definedName>
    <definedName name="단_가4">'[1]일위대가표'!#REF!</definedName>
    <definedName name="단_가5">'[1]일위대가표'!#REF!</definedName>
    <definedName name="단_가6">'[1]일위대가표'!#REF!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'[1]일위대가표'!#REF!</definedName>
    <definedName name="단위공량11">'[1]일위대가표'!#REF!</definedName>
    <definedName name="단위공량12">'[1]일위대가표'!#REF!</definedName>
    <definedName name="단위공량13">'[1]일위대가표'!#REF!</definedName>
    <definedName name="단위공량14">'[1]일위대가표'!#REF!</definedName>
    <definedName name="단위공량15">'[1]일위대가표'!#REF!</definedName>
    <definedName name="단위공량16">'[1]일위대가표'!#REF!</definedName>
    <definedName name="단위공량17">'[1]일위대가표'!#REF!</definedName>
    <definedName name="단위공량2">#REF!</definedName>
    <definedName name="단위공량3">#REF!</definedName>
    <definedName name="단위공량4">'[1]일위대가표'!#REF!</definedName>
    <definedName name="단위공량5">'[1]일위대가표'!#REF!</definedName>
    <definedName name="단위공량6">'[1]일위대가표'!#REF!</definedName>
    <definedName name="단위공량7">'[1]일위대가표'!#REF!</definedName>
    <definedName name="단위공량8">'[1]일위대가표'!#REF!</definedName>
    <definedName name="단위공량9">'[1]일위대가표'!#REF!</definedName>
    <definedName name="진짜원가">#REF!</definedName>
  </definedNames>
  <calcPr fullCalcOnLoad="1"/>
</workbook>
</file>

<file path=xl/sharedStrings.xml><?xml version="1.0" encoding="utf-8"?>
<sst xmlns="http://schemas.openxmlformats.org/spreadsheetml/2006/main" count="55" uniqueCount="44">
  <si>
    <t>=</t>
  </si>
  <si>
    <t>B.</t>
  </si>
  <si>
    <t>=</t>
  </si>
  <si>
    <t xml:space="preserve"> </t>
  </si>
  <si>
    <t>C.</t>
  </si>
  <si>
    <t>D.</t>
  </si>
  <si>
    <t>E.</t>
  </si>
  <si>
    <t>x</t>
  </si>
  <si>
    <t>A.</t>
  </si>
  <si>
    <t>부가가치세 :</t>
  </si>
  <si>
    <t>배  정  액</t>
  </si>
  <si>
    <t>산   출   기   초</t>
  </si>
  <si>
    <t>비  고</t>
  </si>
  <si>
    <t xml:space="preserve">Exchange rate  </t>
  </si>
  <si>
    <t>운송료 :</t>
  </si>
  <si>
    <t>F.</t>
  </si>
  <si>
    <t>총 액 (A+B+C+D+E+F+G)  =</t>
  </si>
  <si>
    <t>관세 :</t>
  </si>
  <si>
    <t>(80% 감면)</t>
  </si>
  <si>
    <r>
      <rPr>
        <sz val="11"/>
        <rFont val="Wingdings"/>
        <family val="0"/>
      </rPr>
      <t></t>
    </r>
    <r>
      <rPr>
        <sz val="11"/>
        <rFont val="돋움"/>
        <family val="3"/>
      </rPr>
      <t xml:space="preserve"> 부가</t>
    </r>
    <r>
      <rPr>
        <sz val="11"/>
        <rFont val="돋움"/>
        <family val="3"/>
      </rPr>
      <t>세 : 2%</t>
    </r>
  </si>
  <si>
    <t>x</t>
  </si>
  <si>
    <t>* 외화 환전 표기</t>
  </si>
  <si>
    <t>원/¥</t>
  </si>
  <si>
    <t xml:space="preserve"> (2019.6.17 기준) </t>
  </si>
  <si>
    <t>USD 환산</t>
  </si>
  <si>
    <t>*부가세 : 2%(80%감면)</t>
  </si>
  <si>
    <t>*관세 : 8%(2%~10%)</t>
  </si>
  <si>
    <r>
      <rPr>
        <sz val="11"/>
        <rFont val="Wingdings"/>
        <family val="0"/>
      </rPr>
      <t></t>
    </r>
    <r>
      <rPr>
        <sz val="11"/>
        <rFont val="돋움"/>
        <family val="3"/>
      </rPr>
      <t xml:space="preserve"> 관세 : 1.6%</t>
    </r>
  </si>
  <si>
    <t>통관료</t>
  </si>
  <si>
    <t>보험료 :</t>
  </si>
  <si>
    <t>A x 1%</t>
  </si>
  <si>
    <t>(A) x 2%</t>
  </si>
  <si>
    <t xml:space="preserve"> - 80% 감면 시 1.6%</t>
  </si>
  <si>
    <t xml:space="preserve"> - FTA 협정 적용시 0%</t>
  </si>
  <si>
    <t>(A) x 1.6%</t>
  </si>
  <si>
    <t>(A) x 2%</t>
  </si>
  <si>
    <t>x         0.01</t>
  </si>
  <si>
    <t>기타 조달수수료 및 국내운송 등</t>
  </si>
  <si>
    <t>원화환산</t>
  </si>
  <si>
    <t>TOTAL</t>
  </si>
  <si>
    <t>인도조건별 예산배정액(조달청 기준을 따름)</t>
  </si>
  <si>
    <t>구매요청금액 산출근거(서식 5)</t>
  </si>
  <si>
    <t>외자물품대금 :</t>
  </si>
  <si>
    <t>(F.C.A)_인도조건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</si>
</sst>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m&quot;월&quot;\ d&quot;일&quot;"/>
    <numFmt numFmtId="184" formatCode="_(* #,##0.0_);_(* \(#,##0.0\);_(* &quot;-&quot;??_);_(@_)"/>
    <numFmt numFmtId="185" formatCode="mm&quot;월&quot;\ dd&quot;일&quot;"/>
    <numFmt numFmtId="186" formatCode="&quot;₩&quot;#,##0.00;&quot;₩&quot;\-#,##0.00"/>
    <numFmt numFmtId="187" formatCode="_ * #,##0_ ;_ * \-#,##0_ ;_ * &quot;-&quot;_ ;_ @_ "/>
    <numFmt numFmtId="188" formatCode="_ * #,##0.00_ ;_ * \-#,##0.00_ ;_ * &quot;-&quot;??_ ;_ @_ "/>
    <numFmt numFmtId="189" formatCode="_ &quot;₩&quot;* #,##0_ ;_ &quot;₩&quot;* &quot;₩&quot;&quot;₩&quot;&quot;₩&quot;&quot;₩&quot;&quot;₩&quot;&quot;₩&quot;&quot;₩&quot;\-#,##0_ ;_ &quot;₩&quot;* &quot;-&quot;_ ;_ @_ "/>
    <numFmt numFmtId="190" formatCode="_ * #,##0_ ;_ * &quot;₩&quot;&quot;₩&quot;&quot;₩&quot;&quot;₩&quot;&quot;₩&quot;&quot;₩&quot;&quot;₩&quot;\-#,##0_ ;_ * &quot;-&quot;_ ;_ @_ "/>
    <numFmt numFmtId="191" formatCode="_ &quot;₩&quot;* #,##0.00_ ;_ &quot;₩&quot;* &quot;₩&quot;&quot;₩&quot;&quot;₩&quot;&quot;₩&quot;&quot;₩&quot;&quot;₩&quot;&quot;₩&quot;\-#,##0.00_ ;_ &quot;₩&quot;* &quot;-&quot;??_ ;_ @_ "/>
    <numFmt numFmtId="192" formatCode="_ * #,##0.00_ ;_ * &quot;₩&quot;&quot;₩&quot;&quot;₩&quot;&quot;₩&quot;&quot;₩&quot;&quot;₩&quot;&quot;₩&quot;\-#,##0.00_ ;_ * &quot;-&quot;??_ ;_ @_ "/>
    <numFmt numFmtId="193" formatCode="yyyy&quot;년&quot;\ m&quot;월&quot;\ d&quot;일&quot;"/>
    <numFmt numFmtId="194" formatCode="_ * #,##0.00_ ;_ * &quot;₩&quot;&quot;₩&quot;&quot;₩&quot;&quot;₩&quot;&quot;₩&quot;&quot;₩&quot;&quot;₩&quot;\-#,##0.00_ ;_ * &quot;-&quot;_ ;_ @_ "/>
    <numFmt numFmtId="195" formatCode="&quot;₩&quot;#,##0;&quot;₩&quot;&quot;₩&quot;&quot;₩&quot;&quot;₩&quot;&quot;₩&quot;&quot;₩&quot;&quot;₩&quot;&quot;₩&quot;\-#,##0"/>
    <numFmt numFmtId="196" formatCode="&quot;₩&quot;#,##0.00;&quot;₩&quot;&quot;₩&quot;&quot;₩&quot;&quot;₩&quot;&quot;₩&quot;&quot;₩&quot;&quot;₩&quot;&quot;₩&quot;\-#,##0.00"/>
    <numFmt numFmtId="197" formatCode="\$#,##0.00"/>
    <numFmt numFmtId="198" formatCode="&quot;₩&quot;#,##0"/>
    <numFmt numFmtId="199" formatCode="&quot;₩&quot;#,##0.00"/>
    <numFmt numFmtId="200" formatCode="&quot;₩&quot;#,##0.0"/>
    <numFmt numFmtId="201" formatCode="\$#,##0.000"/>
    <numFmt numFmtId="202" formatCode="&quot;₩&quot;#,##0.000"/>
    <numFmt numFmtId="203" formatCode="&quot;US$&quot;#,##0.00_);\(&quot;US$&quot;#,##0.00\)"/>
    <numFmt numFmtId="204" formatCode="[$¥-411]#,##0.00"/>
    <numFmt numFmtId="205" formatCode="[$€-2]\ #,##0.00"/>
    <numFmt numFmtId="206" formatCode="[$EUR]\ #,##0.00"/>
    <numFmt numFmtId="207" formatCode="&quot;₩&quot;#,##0;[Red]&quot;₩&quot;#,##0"/>
    <numFmt numFmtId="208" formatCode="&quot;₩&quot;#,##0.0;[Red]&quot;₩&quot;#,##0.0"/>
    <numFmt numFmtId="209" formatCode="_-* #,##0.0_-;\-* #,##0.0_-;_-* &quot;-&quot;_-;_-@_-"/>
    <numFmt numFmtId="210" formatCode="_-* #,##0.00_-;\-* #,##0.00_-;_-* &quot;-&quot;_-;_-@_-"/>
    <numFmt numFmtId="211" formatCode="[$-412]yyyy&quot;년&quot;\ m&quot;월&quot;\ d&quot;일&quot;\ dddd"/>
    <numFmt numFmtId="212" formatCode="[$-412]AM/PM\ h:mm:ss"/>
    <numFmt numFmtId="213" formatCode="&quot;₩&quot;#,##0_);[Red]\(&quot;₩&quot;#,##0\)"/>
    <numFmt numFmtId="214" formatCode="&quot;₩&quot;#,##0.0_);[Red]\(&quot;₩&quot;#,##0.0\)"/>
    <numFmt numFmtId="215" formatCode="&quot;₩&quot;#,##0.00_);[Red]\(&quot;₩&quot;#,##0.00\)"/>
  </numFmts>
  <fonts count="62">
    <font>
      <sz val="11"/>
      <name val="돋움"/>
      <family val="3"/>
    </font>
    <font>
      <sz val="10"/>
      <name val="굴림체"/>
      <family val="3"/>
    </font>
    <font>
      <sz val="14"/>
      <name val="뼻뮝"/>
      <family val="3"/>
    </font>
    <font>
      <sz val="12"/>
      <name val="뼻뮝"/>
      <family val="1"/>
    </font>
    <font>
      <u val="single"/>
      <sz val="10"/>
      <color indexed="36"/>
      <name val="바탕체"/>
      <family val="1"/>
    </font>
    <font>
      <sz val="12"/>
      <name val="바탕체"/>
      <family val="1"/>
    </font>
    <font>
      <sz val="10"/>
      <name val="Arial"/>
      <family val="2"/>
    </font>
    <font>
      <u val="single"/>
      <sz val="10"/>
      <color indexed="12"/>
      <name val="바탕체"/>
      <family val="1"/>
    </font>
    <font>
      <sz val="12"/>
      <name val="¹UAAA¼"/>
      <family val="3"/>
    </font>
    <font>
      <sz val="12"/>
      <name val="¹ÙÅÁÃ¼"/>
      <family val="3"/>
    </font>
    <font>
      <sz val="11"/>
      <name val="µ¸¿ò"/>
      <family val="3"/>
    </font>
    <font>
      <sz val="12"/>
      <name val="System"/>
      <family val="2"/>
    </font>
    <font>
      <b/>
      <sz val="12"/>
      <name val="Arial"/>
      <family val="2"/>
    </font>
    <font>
      <b/>
      <u val="double"/>
      <sz val="20"/>
      <name val="바탕체"/>
      <family val="1"/>
    </font>
    <font>
      <sz val="8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u val="single"/>
      <sz val="12"/>
      <name val="돋움"/>
      <family val="3"/>
    </font>
    <font>
      <sz val="11"/>
      <name val="가을체"/>
      <family val="1"/>
    </font>
    <font>
      <sz val="11"/>
      <name val="Wingdings"/>
      <family val="0"/>
    </font>
    <font>
      <sz val="8"/>
      <name val="맑은 고딕"/>
      <family val="3"/>
    </font>
    <font>
      <b/>
      <u val="single"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돋움"/>
      <family val="3"/>
    </font>
    <font>
      <sz val="12"/>
      <color indexed="8"/>
      <name val="맑은 고딕"/>
      <family val="3"/>
    </font>
    <font>
      <b/>
      <sz val="11"/>
      <color indexed="8"/>
      <name val="가을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00FF"/>
      <name val="돋움"/>
      <family val="3"/>
    </font>
    <font>
      <sz val="12"/>
      <color theme="1"/>
      <name val="Calibri"/>
      <family val="3"/>
    </font>
    <font>
      <b/>
      <sz val="11"/>
      <color theme="1"/>
      <name val="가을체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8" borderId="4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1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98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8" fontId="16" fillId="1" borderId="12" xfId="0" applyNumberFormat="1" applyFont="1" applyFill="1" applyBorder="1" applyAlignment="1">
      <alignment vertical="center"/>
    </xf>
    <xf numFmtId="198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200" fontId="0" fillId="0" borderId="0" xfId="0" applyNumberFormat="1" applyBorder="1" applyAlignment="1">
      <alignment vertical="center"/>
    </xf>
    <xf numFmtId="198" fontId="16" fillId="0" borderId="0" xfId="0" applyNumberFormat="1" applyFont="1" applyBorder="1" applyAlignment="1">
      <alignment vertical="center"/>
    </xf>
    <xf numFmtId="198" fontId="0" fillId="33" borderId="20" xfId="0" applyNumberFormat="1" applyFill="1" applyBorder="1" applyAlignment="1">
      <alignment vertical="center"/>
    </xf>
    <xf numFmtId="10" fontId="18" fillId="0" borderId="0" xfId="0" applyNumberFormat="1" applyFont="1" applyBorder="1" applyAlignment="1" quotePrefix="1">
      <alignment vertical="center"/>
    </xf>
    <xf numFmtId="4" fontId="16" fillId="0" borderId="0" xfId="0" applyNumberFormat="1" applyFont="1" applyBorder="1" applyAlignment="1">
      <alignment horizontal="left" vertical="center"/>
    </xf>
    <xf numFmtId="198" fontId="59" fillId="0" borderId="0" xfId="0" applyNumberFormat="1" applyFont="1" applyBorder="1" applyAlignment="1">
      <alignment vertical="center"/>
    </xf>
    <xf numFmtId="198" fontId="59" fillId="0" borderId="21" xfId="0" applyNumberFormat="1" applyFont="1" applyBorder="1" applyAlignment="1">
      <alignment vertical="center"/>
    </xf>
    <xf numFmtId="199" fontId="0" fillId="0" borderId="0" xfId="0" applyNumberFormat="1" applyBorder="1" applyAlignment="1">
      <alignment vertical="center"/>
    </xf>
    <xf numFmtId="204" fontId="16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0" fillId="0" borderId="23" xfId="0" applyFont="1" applyBorder="1" applyAlignment="1">
      <alignment vertical="center"/>
    </xf>
    <xf numFmtId="0" fontId="0" fillId="0" borderId="21" xfId="0" applyBorder="1" applyAlignment="1">
      <alignment vertical="center"/>
    </xf>
    <xf numFmtId="9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9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/>
    </xf>
    <xf numFmtId="0" fontId="60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60" fillId="33" borderId="2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15" fontId="0" fillId="34" borderId="0" xfId="81" applyNumberFormat="1" applyFont="1" applyFill="1" applyAlignment="1">
      <alignment vertical="center"/>
    </xf>
    <xf numFmtId="41" fontId="0" fillId="0" borderId="0" xfId="81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1" fontId="0" fillId="35" borderId="0" xfId="81" applyNumberFormat="1" applyFont="1" applyFill="1" applyAlignment="1">
      <alignment horizontal="center" vertical="center"/>
    </xf>
    <xf numFmtId="41" fontId="16" fillId="35" borderId="0" xfId="0" applyNumberFormat="1" applyFont="1" applyFill="1" applyAlignment="1">
      <alignment horizontal="center" vertical="center"/>
    </xf>
    <xf numFmtId="0" fontId="16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59" fillId="0" borderId="21" xfId="0" applyFont="1" applyBorder="1" applyAlignment="1">
      <alignment horizontal="right" vertical="center"/>
    </xf>
    <xf numFmtId="198" fontId="59" fillId="0" borderId="21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98" fontId="15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198" fontId="59" fillId="0" borderId="0" xfId="0" applyNumberFormat="1" applyFont="1" applyBorder="1" applyAlignment="1">
      <alignment horizontal="right" vertical="center"/>
    </xf>
  </cellXfs>
  <cellStyles count="8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AMT " xfId="33"/>
    <cellStyle name="ÅëÈ­ [0]_INQUIRY ¿µ¾÷ÃßÁø " xfId="34"/>
    <cellStyle name="AeE­ [0]_INQUIRY ¿μ¾÷AßAø " xfId="35"/>
    <cellStyle name="AeE­_AMT " xfId="36"/>
    <cellStyle name="ÅëÈ­_INQUIRY ¿µ¾÷ÃßÁø " xfId="37"/>
    <cellStyle name="AeE­_INQUIRY ¿μ¾÷AßAø " xfId="38"/>
    <cellStyle name="AÞ¸¶ [0]_AN°y(1.25) " xfId="39"/>
    <cellStyle name="ÄÞ¸¶ [0]_INQUIRY ¿µ¾÷ÃßÁø " xfId="40"/>
    <cellStyle name="AÞ¸¶ [0]_INQUIRY ¿μ¾÷AßAø " xfId="41"/>
    <cellStyle name="AÞ¸¶_AN°y(1.25) " xfId="42"/>
    <cellStyle name="ÄÞ¸¶_INQUIRY ¿µ¾÷ÃßÁø " xfId="43"/>
    <cellStyle name="AÞ¸¶_INQUIRY ¿μ¾÷AßAø " xfId="44"/>
    <cellStyle name="Ç¥ÁØ_¿µ¾÷ÇöÈ² " xfId="45"/>
    <cellStyle name="C￥AØ_¿μ¾÷CoE² " xfId="46"/>
    <cellStyle name="Ç¥ÁØ_0N-HANDLING " xfId="47"/>
    <cellStyle name="C￥AØ_¾c½A " xfId="48"/>
    <cellStyle name="Ç¥ÁØ_5-1±¤°í " xfId="49"/>
    <cellStyle name="C￥AØ_AN°y(1.25) " xfId="50"/>
    <cellStyle name="Ç¥ÁØ_Áý°èÇ¥(2¿ù) " xfId="51"/>
    <cellStyle name="C￥AØ_SOON1 " xfId="52"/>
    <cellStyle name="Comma [0]_ SG&amp;A Bridge " xfId="53"/>
    <cellStyle name="Comma_ SG&amp;A Bridge " xfId="54"/>
    <cellStyle name="Curren?_x0012_퐀_x0017_?" xfId="55"/>
    <cellStyle name="Currency [0]_ SG&amp;A Bridge " xfId="56"/>
    <cellStyle name="Currency_ SG&amp;A Bridge " xfId="57"/>
    <cellStyle name="Header1" xfId="58"/>
    <cellStyle name="Header2" xfId="59"/>
    <cellStyle name="Normal_ SG&amp;A Bridge 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나쁨" xfId="69"/>
    <cellStyle name="똿뗦먛귟 [0.00]_PRODUCT DETAIL Q1" xfId="70"/>
    <cellStyle name="똿뗦먛귟_PRODUCT DETAIL Q1" xfId="71"/>
    <cellStyle name="메모" xfId="72"/>
    <cellStyle name="믅됞 [0.00]_PRODUCT DETAIL Q1" xfId="73"/>
    <cellStyle name="믅됞_PRODUCT DETAIL Q1" xfId="74"/>
    <cellStyle name="Percent" xfId="75"/>
    <cellStyle name="보통" xfId="76"/>
    <cellStyle name="뷭?_BOOKSHIP" xfId="77"/>
    <cellStyle name="설명 텍스트" xfId="78"/>
    <cellStyle name="셀 확인" xfId="79"/>
    <cellStyle name="Comma" xfId="80"/>
    <cellStyle name="Comma [0]" xfId="81"/>
    <cellStyle name="스타일 1" xfId="82"/>
    <cellStyle name="연결된 셀" xfId="83"/>
    <cellStyle name="Followed Hyperlink" xfId="84"/>
    <cellStyle name="요약" xfId="85"/>
    <cellStyle name="입력" xfId="86"/>
    <cellStyle name="제목" xfId="87"/>
    <cellStyle name="제목 1" xfId="88"/>
    <cellStyle name="제목 2" xfId="89"/>
    <cellStyle name="제목 3" xfId="90"/>
    <cellStyle name="제목 4" xfId="91"/>
    <cellStyle name="좋음" xfId="92"/>
    <cellStyle name="출력" xfId="93"/>
    <cellStyle name="콤마 [0]_ 견적기준 FLOW " xfId="94"/>
    <cellStyle name="콤마_ 견적기준 FLOW " xfId="95"/>
    <cellStyle name="Currency" xfId="96"/>
    <cellStyle name="Currency [0]" xfId="97"/>
    <cellStyle name="표준_kc-elec system check list" xfId="98"/>
    <cellStyle name="Hyperlink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HAN\&#44277;&#50976;\temp\DATA\&#44204;&#51201;DATA\&#54532;&#47196;&#51229;&#53944;\&#48512;&#49328;&#50500;&#49884;&#50504;&#44172;&#51076;&#49440;&#49688;&#52492;\&#51068;&#50948;&#45824;&#44032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D30" sqref="D30"/>
    </sheetView>
  </sheetViews>
  <sheetFormatPr defaultColWidth="8.88671875" defaultRowHeight="13.5"/>
  <cols>
    <col min="1" max="1" width="15.77734375" style="0" customWidth="1"/>
    <col min="2" max="2" width="1.33203125" style="0" customWidth="1"/>
    <col min="3" max="3" width="3.77734375" style="0" customWidth="1"/>
    <col min="4" max="4" width="17.88671875" style="0" customWidth="1"/>
    <col min="5" max="5" width="2.88671875" style="3" customWidth="1"/>
    <col min="6" max="6" width="10.21484375" style="0" bestFit="1" customWidth="1"/>
    <col min="7" max="7" width="4.77734375" style="3" bestFit="1" customWidth="1"/>
    <col min="8" max="8" width="15.21484375" style="0" bestFit="1" customWidth="1"/>
    <col min="9" max="9" width="1.2265625" style="0" customWidth="1"/>
    <col min="10" max="10" width="20.99609375" style="0" bestFit="1" customWidth="1"/>
    <col min="12" max="12" width="11.99609375" style="3" customWidth="1"/>
    <col min="13" max="13" width="16.5546875" style="3" bestFit="1" customWidth="1"/>
    <col min="14" max="14" width="10.99609375" style="0" bestFit="1" customWidth="1"/>
  </cols>
  <sheetData>
    <row r="1" spans="1:10" ht="32.2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</row>
    <row r="2" ht="13.5">
      <c r="A2" s="55" t="s">
        <v>40</v>
      </c>
    </row>
    <row r="3" spans="5:13" s="4" customFormat="1" ht="14.25" thickBot="1">
      <c r="E3" s="5"/>
      <c r="G3" s="5"/>
      <c r="L3" s="5"/>
      <c r="M3" s="5"/>
    </row>
    <row r="4" spans="1:13" s="4" customFormat="1" ht="13.5">
      <c r="A4" s="59" t="s">
        <v>10</v>
      </c>
      <c r="B4" s="64" t="s">
        <v>11</v>
      </c>
      <c r="C4" s="65"/>
      <c r="D4" s="65"/>
      <c r="E4" s="65"/>
      <c r="F4" s="65"/>
      <c r="G4" s="65"/>
      <c r="H4" s="65"/>
      <c r="I4" s="65"/>
      <c r="J4" s="59" t="s">
        <v>12</v>
      </c>
      <c r="L4" s="5"/>
      <c r="M4" s="5"/>
    </row>
    <row r="5" spans="1:13" s="4" customFormat="1" ht="14.25" thickBot="1">
      <c r="A5" s="60"/>
      <c r="B5" s="66"/>
      <c r="C5" s="67"/>
      <c r="D5" s="67"/>
      <c r="E5" s="67"/>
      <c r="F5" s="67"/>
      <c r="G5" s="67"/>
      <c r="H5" s="67"/>
      <c r="I5" s="67"/>
      <c r="J5" s="60"/>
      <c r="L5" s="5"/>
      <c r="M5" s="5"/>
    </row>
    <row r="6" spans="1:13" s="4" customFormat="1" ht="14.25" thickTop="1">
      <c r="A6" s="19"/>
      <c r="B6" s="17"/>
      <c r="C6" s="16"/>
      <c r="D6" s="16"/>
      <c r="E6" s="18"/>
      <c r="F6" s="16"/>
      <c r="G6" s="18"/>
      <c r="H6" s="16"/>
      <c r="I6" s="16"/>
      <c r="J6" s="38">
        <v>0.08</v>
      </c>
      <c r="L6" s="5"/>
      <c r="M6" s="5"/>
    </row>
    <row r="7" spans="1:13" s="4" customFormat="1" ht="14.25">
      <c r="A7" s="20"/>
      <c r="B7" s="8"/>
      <c r="C7" s="9"/>
      <c r="D7" s="10"/>
      <c r="E7" s="11"/>
      <c r="F7" s="10"/>
      <c r="G7" s="11"/>
      <c r="H7" s="10"/>
      <c r="I7" s="10"/>
      <c r="J7" s="39" t="s">
        <v>27</v>
      </c>
      <c r="L7" s="5"/>
      <c r="M7" s="5"/>
    </row>
    <row r="8" spans="1:13" s="4" customFormat="1" ht="13.5">
      <c r="A8" s="20"/>
      <c r="B8" s="8"/>
      <c r="C8" s="10"/>
      <c r="D8" s="10"/>
      <c r="E8" s="11"/>
      <c r="F8" s="10"/>
      <c r="G8" s="11"/>
      <c r="H8" s="10"/>
      <c r="I8" s="10"/>
      <c r="J8" s="40" t="s">
        <v>18</v>
      </c>
      <c r="L8" s="5"/>
      <c r="M8" s="5"/>
    </row>
    <row r="9" spans="1:13" s="4" customFormat="1" ht="14.25">
      <c r="A9" s="61"/>
      <c r="B9" s="8"/>
      <c r="C9" s="63"/>
      <c r="D9" s="63"/>
      <c r="E9" s="63"/>
      <c r="F9" s="63"/>
      <c r="G9" s="63"/>
      <c r="H9" s="63"/>
      <c r="I9" s="35"/>
      <c r="J9" s="41">
        <v>0.1</v>
      </c>
      <c r="L9" s="5"/>
      <c r="M9" s="5"/>
    </row>
    <row r="10" spans="1:13" s="4" customFormat="1" ht="14.25">
      <c r="A10" s="61"/>
      <c r="B10" s="8"/>
      <c r="C10" s="10"/>
      <c r="D10" s="10"/>
      <c r="E10" s="11"/>
      <c r="F10" s="10"/>
      <c r="G10" s="11"/>
      <c r="H10" s="10"/>
      <c r="I10" s="10"/>
      <c r="J10" s="42" t="s">
        <v>19</v>
      </c>
      <c r="L10" s="5"/>
      <c r="M10" s="5"/>
    </row>
    <row r="11" spans="1:13" s="4" customFormat="1" ht="13.5">
      <c r="A11" s="20"/>
      <c r="B11" s="8"/>
      <c r="C11" s="10"/>
      <c r="D11" s="10"/>
      <c r="E11" s="11"/>
      <c r="F11" s="10"/>
      <c r="G11" s="11"/>
      <c r="H11" s="10"/>
      <c r="I11" s="10"/>
      <c r="J11" s="40" t="s">
        <v>18</v>
      </c>
      <c r="L11" s="5"/>
      <c r="M11" s="5"/>
    </row>
    <row r="12" spans="1:13" s="4" customFormat="1" ht="13.5">
      <c r="A12" s="20"/>
      <c r="B12" s="8"/>
      <c r="C12" s="12" t="s">
        <v>8</v>
      </c>
      <c r="D12" s="12" t="s">
        <v>42</v>
      </c>
      <c r="E12" s="11"/>
      <c r="F12" s="10"/>
      <c r="G12" s="11"/>
      <c r="H12" s="10"/>
      <c r="I12" s="10"/>
      <c r="J12" s="43"/>
      <c r="L12" s="5"/>
      <c r="M12" s="5"/>
    </row>
    <row r="13" spans="1:13" s="4" customFormat="1" ht="9.75" customHeight="1" thickBot="1">
      <c r="A13" s="20"/>
      <c r="B13" s="8"/>
      <c r="C13" s="10"/>
      <c r="D13" s="10"/>
      <c r="E13" s="11"/>
      <c r="F13" s="10"/>
      <c r="G13" s="11"/>
      <c r="H13" s="10"/>
      <c r="I13" s="10"/>
      <c r="J13" s="43"/>
      <c r="L13" s="5"/>
      <c r="M13" s="5"/>
    </row>
    <row r="14" spans="1:14" s="4" customFormat="1" ht="14.25" thickBot="1">
      <c r="A14" s="20"/>
      <c r="B14" s="8"/>
      <c r="C14" s="10"/>
      <c r="D14" s="56" t="s">
        <v>43</v>
      </c>
      <c r="E14" s="25" t="s">
        <v>7</v>
      </c>
      <c r="F14" s="24" t="s">
        <v>13</v>
      </c>
      <c r="G14" s="25"/>
      <c r="H14" s="10"/>
      <c r="I14" s="10"/>
      <c r="J14" s="43"/>
      <c r="L14" s="52" t="s">
        <v>24</v>
      </c>
      <c r="M14" s="5" t="s">
        <v>23</v>
      </c>
      <c r="N14" s="50">
        <v>1187.5</v>
      </c>
    </row>
    <row r="15" spans="1:13" s="4" customFormat="1" ht="13.5">
      <c r="A15" s="20"/>
      <c r="B15" s="8"/>
      <c r="C15" s="10"/>
      <c r="D15" s="10"/>
      <c r="E15" s="11"/>
      <c r="F15" s="10"/>
      <c r="G15" s="11"/>
      <c r="H15" s="10"/>
      <c r="I15" s="10"/>
      <c r="J15" s="43"/>
      <c r="L15" s="5"/>
      <c r="M15" s="5"/>
    </row>
    <row r="16" spans="1:13" s="4" customFormat="1" ht="19.5" customHeight="1" thickBot="1">
      <c r="A16" s="20"/>
      <c r="B16" s="8"/>
      <c r="C16" s="10"/>
      <c r="D16" s="34">
        <v>5400000</v>
      </c>
      <c r="E16" s="11" t="s">
        <v>7</v>
      </c>
      <c r="F16" s="33">
        <f>F53</f>
        <v>10.93</v>
      </c>
      <c r="G16" s="11" t="s">
        <v>0</v>
      </c>
      <c r="H16" s="28">
        <f>SUM(D16*F16)</f>
        <v>59022000</v>
      </c>
      <c r="I16" s="7"/>
      <c r="J16" s="43"/>
      <c r="L16" s="53">
        <f>H16/$N$14</f>
        <v>49702.73684210526</v>
      </c>
      <c r="M16" s="5"/>
    </row>
    <row r="17" spans="1:13" s="4" customFormat="1" ht="14.25" thickTop="1">
      <c r="A17" s="20"/>
      <c r="B17" s="8"/>
      <c r="C17" s="10"/>
      <c r="D17" s="10"/>
      <c r="E17" s="11"/>
      <c r="F17" s="10"/>
      <c r="G17" s="11"/>
      <c r="H17" s="10"/>
      <c r="I17" s="10"/>
      <c r="J17" s="43"/>
      <c r="L17" s="5"/>
      <c r="M17" s="5"/>
    </row>
    <row r="18" spans="1:13" s="4" customFormat="1" ht="13.5">
      <c r="A18" s="20"/>
      <c r="B18" s="8"/>
      <c r="C18" s="12" t="s">
        <v>1</v>
      </c>
      <c r="D18" s="12" t="s">
        <v>28</v>
      </c>
      <c r="E18" s="11"/>
      <c r="F18" s="10"/>
      <c r="G18" s="11"/>
      <c r="H18" s="10"/>
      <c r="I18" s="10"/>
      <c r="J18" s="43"/>
      <c r="L18" s="5"/>
      <c r="M18" s="5"/>
    </row>
    <row r="19" spans="1:13" s="4" customFormat="1" ht="9.75" customHeight="1">
      <c r="A19" s="20"/>
      <c r="B19" s="8"/>
      <c r="C19" s="10"/>
      <c r="D19" s="10"/>
      <c r="E19" s="11"/>
      <c r="F19" s="10"/>
      <c r="G19" s="11"/>
      <c r="H19" s="10"/>
      <c r="I19" s="10"/>
      <c r="J19" s="43"/>
      <c r="L19" s="5"/>
      <c r="M19" s="5"/>
    </row>
    <row r="20" spans="1:13" s="4" customFormat="1" ht="13.5">
      <c r="A20" s="20"/>
      <c r="B20" s="8"/>
      <c r="C20" s="10"/>
      <c r="D20" s="47" t="s">
        <v>31</v>
      </c>
      <c r="E20" s="25"/>
      <c r="F20" s="29"/>
      <c r="G20" s="11" t="s">
        <v>3</v>
      </c>
      <c r="H20" s="10"/>
      <c r="I20" s="10"/>
      <c r="J20" s="43"/>
      <c r="L20" s="5"/>
      <c r="M20" s="5"/>
    </row>
    <row r="21" spans="1:13" s="4" customFormat="1" ht="13.5">
      <c r="A21" s="20"/>
      <c r="B21" s="8"/>
      <c r="C21" s="10"/>
      <c r="D21" s="10"/>
      <c r="E21" s="11"/>
      <c r="F21" s="10"/>
      <c r="G21" s="11"/>
      <c r="H21" s="10"/>
      <c r="I21" s="10"/>
      <c r="J21" s="43"/>
      <c r="L21" s="5"/>
      <c r="M21" s="5"/>
    </row>
    <row r="22" spans="1:13" s="4" customFormat="1" ht="19.5" customHeight="1">
      <c r="A22" s="20"/>
      <c r="B22" s="8"/>
      <c r="C22" s="10"/>
      <c r="D22" s="7">
        <f>H16</f>
        <v>59022000</v>
      </c>
      <c r="E22" s="11" t="s">
        <v>20</v>
      </c>
      <c r="F22" s="13">
        <v>0.02</v>
      </c>
      <c r="G22" s="11" t="s">
        <v>2</v>
      </c>
      <c r="H22" s="28">
        <f>D22*F22</f>
        <v>1180440</v>
      </c>
      <c r="I22" s="7"/>
      <c r="J22" s="43"/>
      <c r="L22" s="53">
        <f>H22/$N$14</f>
        <v>994.0547368421053</v>
      </c>
      <c r="M22" s="5"/>
    </row>
    <row r="23" spans="1:13" s="4" customFormat="1" ht="13.5">
      <c r="A23" s="20"/>
      <c r="B23" s="8"/>
      <c r="C23" s="10"/>
      <c r="D23" s="10"/>
      <c r="E23" s="11"/>
      <c r="F23" s="10"/>
      <c r="G23" s="11"/>
      <c r="H23" s="10"/>
      <c r="I23" s="10"/>
      <c r="J23" s="43"/>
      <c r="L23" s="5"/>
      <c r="M23" s="5"/>
    </row>
    <row r="24" spans="1:13" s="4" customFormat="1" ht="13.5">
      <c r="A24" s="20"/>
      <c r="B24" s="8"/>
      <c r="C24" s="12" t="s">
        <v>4</v>
      </c>
      <c r="D24" s="12" t="s">
        <v>29</v>
      </c>
      <c r="E24" s="11"/>
      <c r="F24" s="10"/>
      <c r="G24" s="11"/>
      <c r="H24" s="10"/>
      <c r="I24" s="10"/>
      <c r="J24" s="43"/>
      <c r="L24" s="5"/>
      <c r="M24" s="5"/>
    </row>
    <row r="25" spans="1:13" s="4" customFormat="1" ht="9.75" customHeight="1">
      <c r="A25" s="20"/>
      <c r="B25" s="8"/>
      <c r="C25" s="10"/>
      <c r="D25" s="10"/>
      <c r="E25" s="11"/>
      <c r="F25" s="10"/>
      <c r="G25" s="11"/>
      <c r="H25" s="10"/>
      <c r="I25" s="10"/>
      <c r="J25" s="43"/>
      <c r="L25" s="5"/>
      <c r="M25" s="5"/>
    </row>
    <row r="26" spans="1:13" s="4" customFormat="1" ht="13.5">
      <c r="A26" s="20"/>
      <c r="B26" s="8"/>
      <c r="C26" s="10"/>
      <c r="D26" s="24" t="s">
        <v>30</v>
      </c>
      <c r="E26" s="25"/>
      <c r="F26" s="24"/>
      <c r="G26" s="11"/>
      <c r="H26" s="10"/>
      <c r="I26" s="10"/>
      <c r="J26" s="43"/>
      <c r="L26" s="5"/>
      <c r="M26" s="5"/>
    </row>
    <row r="27" spans="1:13" s="4" customFormat="1" ht="13.5">
      <c r="A27" s="20"/>
      <c r="B27" s="8"/>
      <c r="C27" s="10"/>
      <c r="D27" s="10"/>
      <c r="E27" s="11"/>
      <c r="F27" s="10"/>
      <c r="G27" s="11"/>
      <c r="H27" s="10"/>
      <c r="I27" s="10"/>
      <c r="J27" s="43"/>
      <c r="L27" s="5"/>
      <c r="M27" s="5"/>
    </row>
    <row r="28" spans="1:13" s="4" customFormat="1" ht="19.5" customHeight="1">
      <c r="A28" s="20"/>
      <c r="B28" s="8"/>
      <c r="C28" s="10"/>
      <c r="D28" s="7">
        <f>SUM(H16)</f>
        <v>59022000</v>
      </c>
      <c r="E28" s="10"/>
      <c r="F28" s="10">
        <v>0.01</v>
      </c>
      <c r="G28" s="11" t="s">
        <v>2</v>
      </c>
      <c r="H28" s="28">
        <f>D28*F28</f>
        <v>590220</v>
      </c>
      <c r="I28" s="7"/>
      <c r="J28" s="43" t="s">
        <v>3</v>
      </c>
      <c r="L28" s="53">
        <f>H28/$N$14</f>
        <v>497.02736842105264</v>
      </c>
      <c r="M28" s="5"/>
    </row>
    <row r="29" spans="1:13" s="4" customFormat="1" ht="13.5">
      <c r="A29" s="20"/>
      <c r="B29" s="8"/>
      <c r="C29" s="10"/>
      <c r="D29" s="10"/>
      <c r="E29" s="11"/>
      <c r="F29" s="10"/>
      <c r="G29" s="11"/>
      <c r="H29" s="10"/>
      <c r="I29" s="10"/>
      <c r="J29" s="43"/>
      <c r="L29" s="5"/>
      <c r="M29" s="5"/>
    </row>
    <row r="30" spans="1:13" s="4" customFormat="1" ht="17.25">
      <c r="A30" s="20"/>
      <c r="B30" s="8"/>
      <c r="C30" s="12" t="s">
        <v>5</v>
      </c>
      <c r="D30" s="12" t="s">
        <v>17</v>
      </c>
      <c r="E30" s="11"/>
      <c r="F30" s="10"/>
      <c r="G30" s="11"/>
      <c r="H30" s="10"/>
      <c r="I30" s="10"/>
      <c r="J30" s="46" t="s">
        <v>26</v>
      </c>
      <c r="L30" s="5"/>
      <c r="M30" s="5"/>
    </row>
    <row r="31" spans="1:13" s="4" customFormat="1" ht="20.25" customHeight="1">
      <c r="A31" s="20"/>
      <c r="B31" s="8"/>
      <c r="C31" s="10"/>
      <c r="D31" s="10"/>
      <c r="E31" s="11"/>
      <c r="F31" s="10"/>
      <c r="G31" s="11"/>
      <c r="H31" s="10"/>
      <c r="I31" s="10"/>
      <c r="J31" s="36" t="s">
        <v>32</v>
      </c>
      <c r="L31" s="5"/>
      <c r="M31" s="5"/>
    </row>
    <row r="32" spans="1:13" s="4" customFormat="1" ht="17.25">
      <c r="A32" s="20"/>
      <c r="B32" s="8"/>
      <c r="C32" s="10"/>
      <c r="D32" s="24" t="s">
        <v>34</v>
      </c>
      <c r="E32" s="25"/>
      <c r="F32" s="24"/>
      <c r="G32" s="11"/>
      <c r="H32" s="10"/>
      <c r="I32" s="10"/>
      <c r="J32" s="36" t="s">
        <v>33</v>
      </c>
      <c r="L32" s="5"/>
      <c r="M32" s="5"/>
    </row>
    <row r="33" spans="1:13" s="4" customFormat="1" ht="13.5">
      <c r="A33" s="20"/>
      <c r="B33" s="8"/>
      <c r="C33" s="10"/>
      <c r="D33" s="10"/>
      <c r="E33" s="11"/>
      <c r="F33" s="10"/>
      <c r="G33" s="11"/>
      <c r="H33" s="10"/>
      <c r="I33" s="10"/>
      <c r="J33" s="43"/>
      <c r="L33" s="5"/>
      <c r="M33" s="5"/>
    </row>
    <row r="34" spans="1:13" s="4" customFormat="1" ht="19.5" customHeight="1">
      <c r="A34" s="20"/>
      <c r="B34" s="8"/>
      <c r="C34" s="10"/>
      <c r="D34" s="7">
        <f>SUM(H16)</f>
        <v>59022000</v>
      </c>
      <c r="E34" s="11" t="s">
        <v>20</v>
      </c>
      <c r="F34" s="10">
        <v>0.016</v>
      </c>
      <c r="G34" s="11" t="s">
        <v>2</v>
      </c>
      <c r="H34" s="28">
        <f>D34*F34</f>
        <v>944352</v>
      </c>
      <c r="I34" s="7"/>
      <c r="J34" s="43"/>
      <c r="L34" s="53">
        <f>H34/$N$14</f>
        <v>795.2437894736842</v>
      </c>
      <c r="M34" s="5"/>
    </row>
    <row r="35" spans="1:13" s="4" customFormat="1" ht="13.5">
      <c r="A35" s="20"/>
      <c r="B35" s="8"/>
      <c r="C35" s="10"/>
      <c r="D35" s="10"/>
      <c r="E35" s="11"/>
      <c r="F35" s="10"/>
      <c r="G35" s="11"/>
      <c r="H35" s="10"/>
      <c r="I35" s="10"/>
      <c r="J35" s="43"/>
      <c r="L35" s="5"/>
      <c r="M35" s="5"/>
    </row>
    <row r="36" spans="1:13" s="4" customFormat="1" ht="13.5">
      <c r="A36" s="20"/>
      <c r="B36" s="8"/>
      <c r="C36" s="12" t="s">
        <v>6</v>
      </c>
      <c r="D36" s="12" t="s">
        <v>9</v>
      </c>
      <c r="E36" s="11"/>
      <c r="F36" s="10"/>
      <c r="G36" s="11"/>
      <c r="H36" s="10"/>
      <c r="I36" s="10"/>
      <c r="J36" s="43"/>
      <c r="L36" s="5"/>
      <c r="M36" s="5"/>
    </row>
    <row r="37" spans="1:13" s="4" customFormat="1" ht="9.75" customHeight="1">
      <c r="A37" s="20"/>
      <c r="B37" s="8"/>
      <c r="C37" s="10"/>
      <c r="D37" s="10"/>
      <c r="E37" s="11"/>
      <c r="F37" s="10"/>
      <c r="G37" s="11"/>
      <c r="H37" s="10"/>
      <c r="I37" s="10"/>
      <c r="J37" s="43"/>
      <c r="L37" s="5"/>
      <c r="M37" s="5"/>
    </row>
    <row r="38" spans="1:13" s="4" customFormat="1" ht="13.5">
      <c r="A38" s="20"/>
      <c r="B38" s="8"/>
      <c r="C38" s="10"/>
      <c r="D38" s="47" t="s">
        <v>35</v>
      </c>
      <c r="E38" s="25"/>
      <c r="F38" s="10"/>
      <c r="G38" s="11"/>
      <c r="H38" s="10"/>
      <c r="I38" s="10"/>
      <c r="J38" s="43"/>
      <c r="L38" s="5"/>
      <c r="M38" s="5"/>
    </row>
    <row r="39" spans="1:13" s="4" customFormat="1" ht="13.5">
      <c r="A39" s="20"/>
      <c r="B39" s="8"/>
      <c r="C39" s="10"/>
      <c r="D39" s="10"/>
      <c r="E39" s="11"/>
      <c r="F39" s="10"/>
      <c r="G39" s="11"/>
      <c r="H39" s="10"/>
      <c r="I39" s="10"/>
      <c r="J39" s="43"/>
      <c r="L39" s="5"/>
      <c r="M39" s="5"/>
    </row>
    <row r="40" spans="1:13" s="4" customFormat="1" ht="19.5" customHeight="1">
      <c r="A40" s="20"/>
      <c r="B40" s="8"/>
      <c r="C40" s="10"/>
      <c r="D40" s="7">
        <f>H16</f>
        <v>59022000</v>
      </c>
      <c r="E40" s="11" t="s">
        <v>20</v>
      </c>
      <c r="F40" s="10">
        <v>0.02</v>
      </c>
      <c r="G40" s="11" t="s">
        <v>2</v>
      </c>
      <c r="H40" s="28">
        <f>D40*F40</f>
        <v>1180440</v>
      </c>
      <c r="I40" s="7"/>
      <c r="J40" s="44" t="s">
        <v>25</v>
      </c>
      <c r="L40" s="53">
        <f>H40/$N$14</f>
        <v>994.0547368421053</v>
      </c>
      <c r="M40" s="5"/>
    </row>
    <row r="41" spans="1:13" s="4" customFormat="1" ht="13.5">
      <c r="A41" s="20"/>
      <c r="B41" s="8"/>
      <c r="C41" s="10"/>
      <c r="D41" s="10"/>
      <c r="E41" s="11"/>
      <c r="F41" s="10"/>
      <c r="G41" s="11"/>
      <c r="H41" s="10"/>
      <c r="I41" s="10"/>
      <c r="J41" s="43"/>
      <c r="L41" s="5"/>
      <c r="M41" s="5"/>
    </row>
    <row r="42" spans="1:13" s="4" customFormat="1" ht="13.5">
      <c r="A42" s="20"/>
      <c r="B42" s="8"/>
      <c r="C42" s="12" t="s">
        <v>15</v>
      </c>
      <c r="D42" s="12" t="s">
        <v>14</v>
      </c>
      <c r="E42" s="11"/>
      <c r="F42" s="10"/>
      <c r="G42" s="11"/>
      <c r="H42" s="10"/>
      <c r="I42" s="10"/>
      <c r="J42" s="43"/>
      <c r="L42" s="5"/>
      <c r="M42" s="5"/>
    </row>
    <row r="43" spans="1:13" s="4" customFormat="1" ht="13.5">
      <c r="A43" s="20"/>
      <c r="B43" s="8"/>
      <c r="C43" s="10"/>
      <c r="D43" s="24" t="s">
        <v>30</v>
      </c>
      <c r="E43" s="11"/>
      <c r="F43" s="10"/>
      <c r="G43" s="11"/>
      <c r="H43" s="10"/>
      <c r="I43" s="10"/>
      <c r="J43" s="43"/>
      <c r="L43" s="5"/>
      <c r="M43" s="5"/>
    </row>
    <row r="44" spans="1:13" s="4" customFormat="1" ht="19.5" customHeight="1">
      <c r="A44" s="20"/>
      <c r="B44" s="8"/>
      <c r="C44" s="10"/>
      <c r="D44" s="48">
        <f>SUM(H16)</f>
        <v>59022000</v>
      </c>
      <c r="E44" s="49" t="s">
        <v>36</v>
      </c>
      <c r="F44" s="10">
        <v>0.01</v>
      </c>
      <c r="G44" s="23" t="s">
        <v>2</v>
      </c>
      <c r="H44" s="28">
        <f>D44*F44</f>
        <v>590220</v>
      </c>
      <c r="I44" s="10"/>
      <c r="J44" s="43"/>
      <c r="L44" s="53">
        <f>H44/$N$14</f>
        <v>497.02736842105264</v>
      </c>
      <c r="M44" s="5"/>
    </row>
    <row r="45" spans="1:13" s="4" customFormat="1" ht="15" customHeight="1">
      <c r="A45" s="20"/>
      <c r="B45" s="8"/>
      <c r="C45" s="10"/>
      <c r="D45" s="7"/>
      <c r="E45" s="14"/>
      <c r="F45" s="14"/>
      <c r="G45" s="23"/>
      <c r="H45" s="26"/>
      <c r="I45" s="10"/>
      <c r="J45" s="43"/>
      <c r="L45" s="5"/>
      <c r="M45" s="5"/>
    </row>
    <row r="46" spans="1:13" s="4" customFormat="1" ht="15" customHeight="1">
      <c r="A46" s="20"/>
      <c r="B46" s="8"/>
      <c r="C46" s="12"/>
      <c r="D46" s="27" t="s">
        <v>37</v>
      </c>
      <c r="E46" s="14"/>
      <c r="F46" s="14"/>
      <c r="G46" s="23"/>
      <c r="H46" s="26"/>
      <c r="I46" s="10"/>
      <c r="J46" s="43"/>
      <c r="L46" s="5"/>
      <c r="M46" s="5"/>
    </row>
    <row r="47" spans="1:13" s="4" customFormat="1" ht="19.5" customHeight="1">
      <c r="A47" s="20"/>
      <c r="B47" s="8"/>
      <c r="C47" s="10"/>
      <c r="D47" s="7"/>
      <c r="E47" s="14"/>
      <c r="F47" s="14"/>
      <c r="G47" s="23"/>
      <c r="H47" s="26"/>
      <c r="I47" s="10"/>
      <c r="J47" s="43"/>
      <c r="L47" s="5"/>
      <c r="M47" s="5"/>
    </row>
    <row r="48" spans="1:13" s="4" customFormat="1" ht="13.5">
      <c r="A48" s="20"/>
      <c r="B48" s="8"/>
      <c r="C48" s="10"/>
      <c r="D48" s="10"/>
      <c r="E48" s="11"/>
      <c r="F48" s="10"/>
      <c r="G48" s="11"/>
      <c r="H48" s="10"/>
      <c r="I48" s="10"/>
      <c r="J48" s="43"/>
      <c r="L48" s="5"/>
      <c r="M48" s="5"/>
    </row>
    <row r="49" spans="1:13" s="4" customFormat="1" ht="15" customHeight="1">
      <c r="A49" s="20"/>
      <c r="B49" s="8"/>
      <c r="C49" s="15" t="s">
        <v>16</v>
      </c>
      <c r="D49" s="10"/>
      <c r="E49" s="11"/>
      <c r="F49" s="10"/>
      <c r="G49" s="11"/>
      <c r="H49" s="10"/>
      <c r="I49" s="10"/>
      <c r="J49" s="43"/>
      <c r="L49" s="5"/>
      <c r="M49" s="5"/>
    </row>
    <row r="50" spans="1:13" s="4" customFormat="1" ht="14.25" thickBot="1">
      <c r="A50" s="20"/>
      <c r="B50" s="8"/>
      <c r="C50" s="10"/>
      <c r="D50" s="10"/>
      <c r="E50" s="11"/>
      <c r="F50" s="10"/>
      <c r="G50" s="11"/>
      <c r="H50" s="10"/>
      <c r="I50" s="10"/>
      <c r="J50" s="43"/>
      <c r="L50" s="5"/>
      <c r="M50" s="5" t="s">
        <v>38</v>
      </c>
    </row>
    <row r="51" spans="1:13" s="4" customFormat="1" ht="30" customHeight="1" thickBot="1">
      <c r="A51" s="20"/>
      <c r="B51" s="8"/>
      <c r="C51" s="10"/>
      <c r="D51" s="6">
        <f>SUM(H16+H22+H28+H34+H40+H44)</f>
        <v>63507672</v>
      </c>
      <c r="E51" s="11"/>
      <c r="F51" s="10"/>
      <c r="G51" s="11"/>
      <c r="H51" s="10"/>
      <c r="I51" s="10"/>
      <c r="J51" s="43"/>
      <c r="K51" s="5" t="s">
        <v>39</v>
      </c>
      <c r="L51" s="54">
        <f>L16+L22+L28+L34+L40+L44</f>
        <v>53480.14484210526</v>
      </c>
      <c r="M51" s="51">
        <f>L51*N14</f>
        <v>63507672</v>
      </c>
    </row>
    <row r="52" spans="1:13" s="4" customFormat="1" ht="13.5">
      <c r="A52" s="20"/>
      <c r="B52" s="8"/>
      <c r="C52" s="10"/>
      <c r="D52" s="10"/>
      <c r="E52" s="11"/>
      <c r="F52" s="10"/>
      <c r="G52" s="11"/>
      <c r="H52" s="10"/>
      <c r="I52" s="10"/>
      <c r="J52" s="43"/>
      <c r="L52" s="5"/>
      <c r="M52" s="5"/>
    </row>
    <row r="53" spans="1:13" s="4" customFormat="1" ht="13.5">
      <c r="A53" s="20"/>
      <c r="B53" s="8"/>
      <c r="C53" s="10" t="s">
        <v>21</v>
      </c>
      <c r="D53" s="10"/>
      <c r="E53" s="10"/>
      <c r="F53" s="30">
        <v>10.93</v>
      </c>
      <c r="G53" s="10" t="s">
        <v>22</v>
      </c>
      <c r="H53" s="4" t="s">
        <v>23</v>
      </c>
      <c r="I53" s="10"/>
      <c r="J53" s="43"/>
      <c r="L53" s="5"/>
      <c r="M53" s="5"/>
    </row>
    <row r="54" spans="1:13" s="4" customFormat="1" ht="13.5">
      <c r="A54" s="20"/>
      <c r="B54" s="8"/>
      <c r="C54" s="68"/>
      <c r="D54" s="68"/>
      <c r="E54" s="69"/>
      <c r="F54" s="69"/>
      <c r="G54" s="69"/>
      <c r="H54" s="31"/>
      <c r="I54" s="10"/>
      <c r="J54" s="43"/>
      <c r="L54" s="5"/>
      <c r="M54" s="5"/>
    </row>
    <row r="55" spans="1:13" s="4" customFormat="1" ht="14.25" thickBot="1">
      <c r="A55" s="21"/>
      <c r="B55" s="22"/>
      <c r="C55" s="57"/>
      <c r="D55" s="57"/>
      <c r="E55" s="58"/>
      <c r="F55" s="58"/>
      <c r="G55" s="58"/>
      <c r="H55" s="32"/>
      <c r="I55" s="37"/>
      <c r="J55" s="45"/>
      <c r="L55" s="5"/>
      <c r="M55" s="5"/>
    </row>
  </sheetData>
  <sheetProtection/>
  <mergeCells count="10">
    <mergeCell ref="C55:D55"/>
    <mergeCell ref="E55:G55"/>
    <mergeCell ref="J4:J5"/>
    <mergeCell ref="A9:A10"/>
    <mergeCell ref="A1:J1"/>
    <mergeCell ref="C9:H9"/>
    <mergeCell ref="A4:A5"/>
    <mergeCell ref="B4:I5"/>
    <mergeCell ref="C54:D54"/>
    <mergeCell ref="E54:G54"/>
  </mergeCells>
  <printOptions/>
  <pageMargins left="0.32" right="0.17" top="0.52" bottom="0.39" header="0.35" footer="0.2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1" customWidth="1"/>
    <col min="2" max="2" width="0.9921875" style="1" customWidth="1"/>
    <col min="3" max="3" width="24.99609375" style="1" customWidth="1"/>
    <col min="4" max="16384" width="7.10546875" style="1" customWidth="1"/>
  </cols>
  <sheetData>
    <row r="1" spans="1:3" ht="14.25">
      <c r="A1" s="2"/>
      <c r="C1" s="2"/>
    </row>
    <row r="2" ht="15" thickBot="1">
      <c r="A2" s="2"/>
    </row>
    <row r="3" spans="1:3" ht="15" thickBot="1">
      <c r="A3" s="2"/>
      <c r="C3"/>
    </row>
    <row r="4" spans="1:3" ht="14.25">
      <c r="A4" s="2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워터스 코리아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최명순</dc:creator>
  <cp:keywords/>
  <dc:description/>
  <cp:lastModifiedBy>user</cp:lastModifiedBy>
  <cp:lastPrinted>2012-12-11T05:58:53Z</cp:lastPrinted>
  <dcterms:created xsi:type="dcterms:W3CDTF">2000-12-23T01:12:31Z</dcterms:created>
  <dcterms:modified xsi:type="dcterms:W3CDTF">2021-04-01T08:16:05Z</dcterms:modified>
  <cp:category/>
  <cp:version/>
  <cp:contentType/>
  <cp:contentStatus/>
</cp:coreProperties>
</file>