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현재_통합_문서"/>
  <mc:AlternateContent xmlns:mc="http://schemas.openxmlformats.org/markup-compatibility/2006">
    <mc:Choice Requires="x15">
      <x15ac:absPath xmlns:x15ac="http://schemas.microsoft.com/office/spreadsheetml/2010/11/ac" url="K:\은숙\공학연구원\02.연구비\4.양식\청구서식\"/>
    </mc:Choice>
  </mc:AlternateContent>
  <bookViews>
    <workbookView xWindow="0" yWindow="360" windowWidth="24000" windowHeight="13830" tabRatio="914" activeTab="2"/>
  </bookViews>
  <sheets>
    <sheet name="연구원 정보" sheetId="119" r:id="rId1"/>
    <sheet name="인건비지급단가" sheetId="90" state="hidden" r:id="rId2"/>
    <sheet name="학생인건비 지급의뢰서 및 연구참여확약서" sheetId="35" r:id="rId3"/>
    <sheet name="통상거리" sheetId="118" state="hidden" r:id="rId4"/>
    <sheet name="출장지" sheetId="78" state="hidden" r:id="rId5"/>
    <sheet name="출장비" sheetId="79" state="hidden" r:id="rId6"/>
    <sheet name="산단계좌" sheetId="95" state="hidden" r:id="rId7"/>
  </sheets>
  <definedNames>
    <definedName name="_xlnm._FilterDatabase" localSheetId="6" hidden="1">산단계좌!$B$2:$C$2</definedName>
    <definedName name="_xlnm.Print_Area" localSheetId="1">인건비지급단가!$B$6:$N$10</definedName>
    <definedName name="_xlnm.Print_Area" localSheetId="2">'학생인건비 지급의뢰서 및 연구참여확약서'!$A$1:$AC$68</definedName>
    <definedName name="가남·북아메리카주">출장지!$G$3:$G$14</definedName>
    <definedName name="가아시아·대양주">출장지!$B$3:$B$14</definedName>
    <definedName name="가유럽주">출장지!$L$3:$L$15</definedName>
    <definedName name="가중동·아프리카주">출장지!$Q$3:$Q$23</definedName>
    <definedName name="계좌목록">산단계좌!$B$3:$B$37</definedName>
    <definedName name="계좌번호">산단계좌!$C$3:$C$37</definedName>
    <definedName name="과학기술인번호">'연구원 정보'!$H$4:$H$200</definedName>
    <definedName name="교수">인건비지급단가!$B$7:$B$10</definedName>
    <definedName name="나남·북아메리카주">출장지!$H$3:$H$14</definedName>
    <definedName name="나아시아·대양주">출장지!$C$3:$C$14</definedName>
    <definedName name="나유럽주">출장지!$M$3:$M$11</definedName>
    <definedName name="나중동·아프리카주">출장지!$R$3:$R$23</definedName>
    <definedName name="내선번호">'연구원 정보'!$N$3:$N$200</definedName>
    <definedName name="다남·북아메리카주">출장지!$I$3:$I$14</definedName>
    <definedName name="다아시아·대양주">출장지!$D$3:$D$14</definedName>
    <definedName name="다유럽주">출장지!$N$3:$N$11</definedName>
    <definedName name="다중동·아프리카주">출장지!$S$3:$S$23</definedName>
    <definedName name="도시">통상거리!$D$2:$D$75</definedName>
    <definedName name="라남·북아메리카주">출장지!$J$3:$J$14</definedName>
    <definedName name="라아시아·대양주">출장지!$E$3:$E$14</definedName>
    <definedName name="라유럽주">출장지!$O$3:$O$11</definedName>
    <definedName name="라중동·아프리카주">출장지!$T$3:$T$23</definedName>
    <definedName name="박사과정">인건비지급단가!$J$7:$J$10</definedName>
    <definedName name="박사졸업">인건비지급단가!$G$7:$G$10</definedName>
    <definedName name="부교수">인건비지급단가!$C$7:$C$10</definedName>
    <definedName name="생년월일">'연구원 정보'!$I$4:$I$200</definedName>
    <definedName name="석사과정">인건비지급단가!$L$7:$L$10</definedName>
    <definedName name="석사졸업">인건비지급단가!$K$7:$K$10</definedName>
    <definedName name="선임연구원">인건비지급단가!$F$7:$F$10</definedName>
    <definedName name="성명">'연구원 정보'!$C$4:$C$200</definedName>
    <definedName name="세금">산단계좌!$B$25:$B$33</definedName>
    <definedName name="소속">'연구원 정보'!$D$4:$D$200</definedName>
    <definedName name="식대">출장비!$J$3:$K$6</definedName>
    <definedName name="실비상한">출장비!$B$4:$D$7</definedName>
    <definedName name="연건">통상거리!$F$2:$F$75</definedName>
    <definedName name="연구실계좌번호">'연구원 정보'!$R$4:$R$200</definedName>
    <definedName name="연구실동">'연구원 정보'!$L$4:$L$200</definedName>
    <definedName name="연구실명">'연구원 정보'!$K$4:$K$200</definedName>
    <definedName name="연구실은행">'연구원 정보'!#REF!</definedName>
    <definedName name="연구실직위">'연구원 정보'!$F$4:$F$200</definedName>
    <definedName name="연구실호">'연구원 정보'!$M$4:$M$200</definedName>
    <definedName name="연수연구원">인건비지급단가!$H$7:$H$10</definedName>
    <definedName name="영문성명">'연구원 정보'!$E$4:$E$200</definedName>
    <definedName name="이메일">'연구원 정보'!$Q$4:$Q$200</definedName>
    <definedName name="입출금">산단계좌!$B$3:$B$23</definedName>
    <definedName name="입출금계좌번호">산단계좌!$C$3:$C$23</definedName>
    <definedName name="조교수">인건비지급단가!$D$7:$D$10</definedName>
    <definedName name="주민등록뒤">'연구원 정보'!$J$4:$J$200</definedName>
    <definedName name="지체연구비">산단계좌!$B$24</definedName>
    <definedName name="직급">'연구원 정보'!$F$4:$F$53</definedName>
    <definedName name="직급.과정">'연구원 정보'!$F$4:$F$101</definedName>
    <definedName name="책임연구원">인건비지급단가!$E$7:$E$10</definedName>
    <definedName name="출장지">#REF!&amp;#REF!</definedName>
    <definedName name="카드">산단계좌!$B$35:$B$37</definedName>
    <definedName name="통상거리">통상거리!$E$2:$E$75</definedName>
    <definedName name="학사과정">인건비지급단가!$N$7:$N$10</definedName>
    <definedName name="학사졸업">인건비지급단가!$M$7:$M$10</definedName>
    <definedName name="학생인건비">산단계좌!$B$34</definedName>
    <definedName name="할인정액">출장비!$E$4:$G$7</definedName>
    <definedName name="핸드폰">'연구원 정보'!$O$4:$O$200</definedName>
  </definedNames>
  <calcPr calcId="152511"/>
</workbook>
</file>

<file path=xl/calcChain.xml><?xml version="1.0" encoding="utf-8"?>
<calcChain xmlns="http://schemas.openxmlformats.org/spreadsheetml/2006/main">
  <c r="E6" i="35" l="1"/>
  <c r="H48" i="35" l="1"/>
  <c r="H46" i="35"/>
  <c r="H44" i="35"/>
  <c r="H42" i="35"/>
  <c r="H40" i="35"/>
  <c r="H38" i="35"/>
  <c r="H36" i="35"/>
  <c r="H34" i="35"/>
  <c r="H32" i="35"/>
  <c r="H30" i="35"/>
  <c r="H28" i="35"/>
  <c r="H26" i="35"/>
  <c r="H24" i="35"/>
  <c r="H22" i="35"/>
  <c r="H20" i="35"/>
  <c r="H18" i="35"/>
  <c r="H16" i="35"/>
  <c r="H14" i="35"/>
  <c r="AA47" i="35" l="1"/>
  <c r="AA45" i="35"/>
  <c r="AA43" i="35"/>
  <c r="AA41" i="35"/>
  <c r="AA39" i="35"/>
  <c r="AA37" i="35"/>
  <c r="AA35" i="35"/>
  <c r="AA33" i="35"/>
  <c r="AA31" i="35"/>
  <c r="AA29" i="35"/>
  <c r="AA27" i="35"/>
  <c r="AA25" i="35"/>
  <c r="AA23" i="35"/>
  <c r="AA21" i="35"/>
  <c r="AA19" i="35"/>
  <c r="AA17" i="35"/>
  <c r="AA15" i="35"/>
  <c r="AA13" i="35"/>
  <c r="W49" i="35"/>
  <c r="G47" i="35"/>
  <c r="G45" i="35"/>
  <c r="G43" i="35"/>
  <c r="G41" i="35"/>
  <c r="G39" i="35"/>
  <c r="G37" i="35"/>
  <c r="G35" i="35"/>
  <c r="G33" i="35"/>
  <c r="G31" i="35"/>
  <c r="G29" i="35"/>
  <c r="G27" i="35"/>
  <c r="G25" i="35"/>
  <c r="G23" i="35"/>
  <c r="G21" i="35"/>
  <c r="G19" i="35"/>
  <c r="G17" i="35"/>
  <c r="G15" i="35"/>
  <c r="G13" i="35"/>
  <c r="F47" i="35"/>
  <c r="F45" i="35"/>
  <c r="F43" i="35"/>
  <c r="F41" i="35"/>
  <c r="F39" i="35"/>
  <c r="F37" i="35"/>
  <c r="F35" i="35"/>
  <c r="F33" i="35"/>
  <c r="F31" i="35"/>
  <c r="F29" i="35"/>
  <c r="F27" i="35"/>
  <c r="F25" i="35"/>
  <c r="F23" i="35"/>
  <c r="F21" i="35"/>
  <c r="F19" i="35"/>
  <c r="F17" i="35"/>
  <c r="F15" i="35"/>
  <c r="F13" i="35"/>
  <c r="Z48" i="35"/>
  <c r="Z47" i="35"/>
  <c r="Z46" i="35"/>
  <c r="Z45" i="35"/>
  <c r="Z44" i="35"/>
  <c r="Z43" i="35"/>
  <c r="Z42" i="35"/>
  <c r="Z41" i="35"/>
  <c r="Z40" i="35"/>
  <c r="Z39" i="35"/>
  <c r="Z38" i="35"/>
  <c r="Z37" i="35"/>
  <c r="Z36" i="35"/>
  <c r="Z35" i="35"/>
  <c r="Z34" i="35"/>
  <c r="Z33" i="35"/>
  <c r="Z32" i="35"/>
  <c r="Z31" i="35"/>
  <c r="Z30" i="35"/>
  <c r="Z29" i="35"/>
  <c r="Z28" i="35"/>
  <c r="Z27" i="35"/>
  <c r="Z26" i="35"/>
  <c r="Z25" i="35"/>
  <c r="Z24" i="35"/>
  <c r="Z23" i="35"/>
  <c r="Z22" i="35"/>
  <c r="Z21" i="35"/>
  <c r="Z20" i="35"/>
  <c r="Z19" i="35"/>
  <c r="Z18" i="35"/>
  <c r="Z17" i="35"/>
  <c r="Z16" i="35"/>
  <c r="Z15" i="35"/>
  <c r="Z14" i="35"/>
  <c r="Z13" i="35"/>
  <c r="H47" i="35"/>
  <c r="W48" i="35" s="1"/>
  <c r="H45" i="35"/>
  <c r="W46" i="35" s="1"/>
  <c r="H43" i="35"/>
  <c r="W44" i="35" s="1"/>
  <c r="H41" i="35"/>
  <c r="W42" i="35" s="1"/>
  <c r="H39" i="35"/>
  <c r="W40" i="35" s="1"/>
  <c r="H37" i="35"/>
  <c r="W38" i="35" s="1"/>
  <c r="H35" i="35"/>
  <c r="W36" i="35" s="1"/>
  <c r="H33" i="35"/>
  <c r="W34" i="35" s="1"/>
  <c r="H31" i="35"/>
  <c r="W32" i="35" s="1"/>
  <c r="H29" i="35"/>
  <c r="W30" i="35" s="1"/>
  <c r="H27" i="35"/>
  <c r="W28" i="35" s="1"/>
  <c r="H25" i="35"/>
  <c r="W26" i="35" s="1"/>
  <c r="H23" i="35"/>
  <c r="W24" i="35" s="1"/>
  <c r="H21" i="35"/>
  <c r="W22" i="35" s="1"/>
  <c r="H19" i="35"/>
  <c r="W20" i="35" s="1"/>
  <c r="H17" i="35"/>
  <c r="W18" i="35" s="1"/>
  <c r="H15" i="35"/>
  <c r="W16" i="35" s="1"/>
  <c r="H13" i="35"/>
  <c r="W14" i="35" s="1"/>
  <c r="E47" i="35" l="1"/>
  <c r="E45" i="35"/>
  <c r="E43" i="35"/>
  <c r="E41" i="35"/>
  <c r="E39" i="35"/>
  <c r="E37" i="35"/>
  <c r="E35" i="35"/>
  <c r="E33" i="35"/>
  <c r="E31" i="35"/>
  <c r="E29" i="35"/>
  <c r="E27" i="35"/>
  <c r="E25" i="35"/>
  <c r="E23" i="35"/>
  <c r="E21" i="35"/>
  <c r="E19" i="35"/>
  <c r="E17" i="35"/>
  <c r="E15" i="35"/>
  <c r="E13" i="35"/>
</calcChain>
</file>

<file path=xl/sharedStrings.xml><?xml version="1.0" encoding="utf-8"?>
<sst xmlns="http://schemas.openxmlformats.org/spreadsheetml/2006/main" count="644" uniqueCount="465">
  <si>
    <t>연락처</t>
    <phoneticPr fontId="5" type="noConversion"/>
  </si>
  <si>
    <t>계좌번호</t>
    <phoneticPr fontId="5" type="noConversion"/>
  </si>
  <si>
    <t>년</t>
    <phoneticPr fontId="5" type="noConversion"/>
  </si>
  <si>
    <t>월</t>
    <phoneticPr fontId="5" type="noConversion"/>
  </si>
  <si>
    <t>번호</t>
    <phoneticPr fontId="5" type="noConversion"/>
  </si>
  <si>
    <t>~</t>
    <phoneticPr fontId="5" type="noConversion"/>
  </si>
  <si>
    <t>합     계</t>
    <phoneticPr fontId="5" type="noConversion"/>
  </si>
  <si>
    <t>가아시아·대양주</t>
  </si>
  <si>
    <t>나아시아·대양주</t>
  </si>
  <si>
    <t>다아시아·대양주</t>
  </si>
  <si>
    <t>라아시아·대양주</t>
  </si>
  <si>
    <t>가남·북아메리카주</t>
  </si>
  <si>
    <t>나남·북아메리카주</t>
  </si>
  <si>
    <t>다남·북아메리카주</t>
  </si>
  <si>
    <t>라남·북아메리카주</t>
  </si>
  <si>
    <t>가유럽주</t>
  </si>
  <si>
    <t>나유럽주</t>
  </si>
  <si>
    <t>다유럽주</t>
  </si>
  <si>
    <t>라유럽주</t>
  </si>
  <si>
    <t>가중동·아프리카주</t>
  </si>
  <si>
    <t>나중동·아프리카주</t>
  </si>
  <si>
    <t>다중동·아프리카주</t>
  </si>
  <si>
    <t>라중동·아프리카주</t>
  </si>
  <si>
    <t>가</t>
    <phoneticPr fontId="5" type="noConversion"/>
  </si>
  <si>
    <t>나</t>
    <phoneticPr fontId="5" type="noConversion"/>
  </si>
  <si>
    <t>다</t>
    <phoneticPr fontId="5" type="noConversion"/>
  </si>
  <si>
    <t>라</t>
    <phoneticPr fontId="5" type="noConversion"/>
  </si>
  <si>
    <t>아시아·대양주</t>
    <phoneticPr fontId="5" type="noConversion"/>
  </si>
  <si>
    <t>일본</t>
    <phoneticPr fontId="5" type="noConversion"/>
  </si>
  <si>
    <t>타이완</t>
    <phoneticPr fontId="5" type="noConversion"/>
  </si>
  <si>
    <t>마샬군도</t>
    <phoneticPr fontId="5" type="noConversion"/>
  </si>
  <si>
    <t>네팔</t>
    <phoneticPr fontId="5" type="noConversion"/>
  </si>
  <si>
    <t>남·북아메리카주</t>
    <phoneticPr fontId="5" type="noConversion"/>
  </si>
  <si>
    <t>미국</t>
    <phoneticPr fontId="5" type="noConversion"/>
  </si>
  <si>
    <t>멕시코</t>
    <phoneticPr fontId="5" type="noConversion"/>
  </si>
  <si>
    <t>가이안</t>
    <phoneticPr fontId="5" type="noConversion"/>
  </si>
  <si>
    <t>과테말라</t>
    <phoneticPr fontId="5" type="noConversion"/>
  </si>
  <si>
    <t>유럽주</t>
    <phoneticPr fontId="5" type="noConversion"/>
  </si>
  <si>
    <t>영국</t>
    <phoneticPr fontId="5" type="noConversion"/>
  </si>
  <si>
    <t>그리스</t>
    <phoneticPr fontId="5" type="noConversion"/>
  </si>
  <si>
    <t>루마니아</t>
    <phoneticPr fontId="5" type="noConversion"/>
  </si>
  <si>
    <t>몰도바</t>
    <phoneticPr fontId="5" type="noConversion"/>
  </si>
  <si>
    <t>중동·아프리카주</t>
    <phoneticPr fontId="5" type="noConversion"/>
  </si>
  <si>
    <t>가봉</t>
    <phoneticPr fontId="5" type="noConversion"/>
  </si>
  <si>
    <t>가나</t>
    <phoneticPr fontId="5" type="noConversion"/>
  </si>
  <si>
    <t>감비아</t>
    <phoneticPr fontId="5" type="noConversion"/>
  </si>
  <si>
    <t>홍콩</t>
    <phoneticPr fontId="5" type="noConversion"/>
  </si>
  <si>
    <t>중국</t>
    <phoneticPr fontId="5" type="noConversion"/>
  </si>
  <si>
    <t>말레이시아</t>
    <phoneticPr fontId="5" type="noConversion"/>
  </si>
  <si>
    <t>라오스</t>
    <phoneticPr fontId="5" type="noConversion"/>
  </si>
  <si>
    <t>캐나다</t>
    <phoneticPr fontId="5" type="noConversion"/>
  </si>
  <si>
    <t>브라질</t>
    <phoneticPr fontId="5" type="noConversion"/>
  </si>
  <si>
    <t>니카라과</t>
    <phoneticPr fontId="5" type="noConversion"/>
  </si>
  <si>
    <t>수리남</t>
    <phoneticPr fontId="5" type="noConversion"/>
  </si>
  <si>
    <t>프랑스</t>
    <phoneticPr fontId="5" type="noConversion"/>
  </si>
  <si>
    <t>스페인</t>
    <phoneticPr fontId="5" type="noConversion"/>
  </si>
  <si>
    <t>리투아니아</t>
    <phoneticPr fontId="5" type="noConversion"/>
  </si>
  <si>
    <t>보스니아헤르체코비나</t>
    <phoneticPr fontId="5" type="noConversion"/>
  </si>
  <si>
    <t>남아프리카공화국</t>
    <phoneticPr fontId="5" type="noConversion"/>
  </si>
  <si>
    <t>나이지리아</t>
    <phoneticPr fontId="5" type="noConversion"/>
  </si>
  <si>
    <t>기니비사우</t>
    <phoneticPr fontId="5" type="noConversion"/>
  </si>
  <si>
    <t>오스트레일리아</t>
    <phoneticPr fontId="5" type="noConversion"/>
  </si>
  <si>
    <t>우즈베키스탄</t>
    <phoneticPr fontId="5" type="noConversion"/>
  </si>
  <si>
    <t>방글라데시</t>
    <phoneticPr fontId="5" type="noConversion"/>
  </si>
  <si>
    <t>미크로네시아</t>
    <phoneticPr fontId="5" type="noConversion"/>
  </si>
  <si>
    <t>세이셀</t>
    <phoneticPr fontId="5" type="noConversion"/>
  </si>
  <si>
    <t>도미니카공화국</t>
    <phoneticPr fontId="5" type="noConversion"/>
  </si>
  <si>
    <t>에콰도르</t>
    <phoneticPr fontId="5" type="noConversion"/>
  </si>
  <si>
    <t>러시아</t>
    <phoneticPr fontId="5" type="noConversion"/>
  </si>
  <si>
    <t>아이슬란드</t>
    <phoneticPr fontId="5" type="noConversion"/>
  </si>
  <si>
    <t>불가리아</t>
    <phoneticPr fontId="5" type="noConversion"/>
  </si>
  <si>
    <t>알바니아</t>
    <phoneticPr fontId="5" type="noConversion"/>
  </si>
  <si>
    <t>리비아</t>
    <phoneticPr fontId="5" type="noConversion"/>
  </si>
  <si>
    <t>니제르</t>
    <phoneticPr fontId="5" type="noConversion"/>
  </si>
  <si>
    <t>기니</t>
    <phoneticPr fontId="5" type="noConversion"/>
  </si>
  <si>
    <t>뉴질랜드</t>
    <phoneticPr fontId="5" type="noConversion"/>
  </si>
  <si>
    <t>인도</t>
    <phoneticPr fontId="5" type="noConversion"/>
  </si>
  <si>
    <t>베트남</t>
    <phoneticPr fontId="5" type="noConversion"/>
  </si>
  <si>
    <t>몽골</t>
    <phoneticPr fontId="5" type="noConversion"/>
  </si>
  <si>
    <t>세인트루시아</t>
    <phoneticPr fontId="5" type="noConversion"/>
  </si>
  <si>
    <t>바네수엘라</t>
    <phoneticPr fontId="5" type="noConversion"/>
  </si>
  <si>
    <t>엘살바도르</t>
    <phoneticPr fontId="5" type="noConversion"/>
  </si>
  <si>
    <t>노르웨이</t>
    <phoneticPr fontId="5" type="noConversion"/>
  </si>
  <si>
    <t>오스트리아</t>
    <phoneticPr fontId="5" type="noConversion"/>
  </si>
  <si>
    <t>세르비아</t>
    <phoneticPr fontId="5" type="noConversion"/>
  </si>
  <si>
    <t>에스토니아</t>
    <phoneticPr fontId="5" type="noConversion"/>
  </si>
  <si>
    <t>수단</t>
    <phoneticPr fontId="5" type="noConversion"/>
  </si>
  <si>
    <t>라이베리아</t>
    <phoneticPr fontId="5" type="noConversion"/>
  </si>
  <si>
    <t>나미비아</t>
    <phoneticPr fontId="5" type="noConversion"/>
  </si>
  <si>
    <t>싱가포르</t>
    <phoneticPr fontId="5" type="noConversion"/>
  </si>
  <si>
    <t>카자흐스탄</t>
    <phoneticPr fontId="5" type="noConversion"/>
  </si>
  <si>
    <t>브루나이</t>
    <phoneticPr fontId="5" type="noConversion"/>
  </si>
  <si>
    <t>미얀마</t>
    <phoneticPr fontId="5" type="noConversion"/>
  </si>
  <si>
    <t>세인트키츠네비스</t>
    <phoneticPr fontId="5" type="noConversion"/>
  </si>
  <si>
    <t>벨리즈</t>
    <phoneticPr fontId="5" type="noConversion"/>
  </si>
  <si>
    <t>콜롬비아</t>
    <phoneticPr fontId="5" type="noConversion"/>
  </si>
  <si>
    <t>덴마크</t>
    <phoneticPr fontId="5" type="noConversion"/>
  </si>
  <si>
    <t>우크라이나</t>
    <phoneticPr fontId="5" type="noConversion"/>
  </si>
  <si>
    <t>몬테네그로</t>
    <phoneticPr fontId="5" type="noConversion"/>
  </si>
  <si>
    <t>크로아티아</t>
    <phoneticPr fontId="5" type="noConversion"/>
  </si>
  <si>
    <t>남수단</t>
    <phoneticPr fontId="5" type="noConversion"/>
  </si>
  <si>
    <t>모로코</t>
    <phoneticPr fontId="5" type="noConversion"/>
  </si>
  <si>
    <t>레바논</t>
    <phoneticPr fontId="5" type="noConversion"/>
  </si>
  <si>
    <t>파푸아뉴기니</t>
    <phoneticPr fontId="5" type="noConversion"/>
  </si>
  <si>
    <t>아제르바이잔</t>
    <phoneticPr fontId="5" type="noConversion"/>
  </si>
  <si>
    <t>스리랑카</t>
    <phoneticPr fontId="5" type="noConversion"/>
  </si>
  <si>
    <t>아르헨티나</t>
    <phoneticPr fontId="5" type="noConversion"/>
  </si>
  <si>
    <t>세이트빈센트그레나딘</t>
    <phoneticPr fontId="5" type="noConversion"/>
  </si>
  <si>
    <t>파라과이</t>
    <phoneticPr fontId="5" type="noConversion"/>
  </si>
  <si>
    <t>스웨덴</t>
    <phoneticPr fontId="5" type="noConversion"/>
  </si>
  <si>
    <t>이탈리아</t>
    <phoneticPr fontId="5" type="noConversion"/>
  </si>
  <si>
    <t>슬로베니아</t>
    <phoneticPr fontId="5" type="noConversion"/>
  </si>
  <si>
    <t>아랍에미리트</t>
    <phoneticPr fontId="5" type="noConversion"/>
  </si>
  <si>
    <t>모리셔스</t>
    <phoneticPr fontId="5" type="noConversion"/>
  </si>
  <si>
    <t>레소토</t>
    <phoneticPr fontId="5" type="noConversion"/>
  </si>
  <si>
    <t>한국</t>
    <phoneticPr fontId="5" type="noConversion"/>
  </si>
  <si>
    <t>인도네시아</t>
    <phoneticPr fontId="5" type="noConversion"/>
  </si>
  <si>
    <t>캄보디아</t>
    <phoneticPr fontId="5" type="noConversion"/>
  </si>
  <si>
    <t>아이티</t>
    <phoneticPr fontId="5" type="noConversion"/>
  </si>
  <si>
    <t>앤티가바부다</t>
    <phoneticPr fontId="5" type="noConversion"/>
  </si>
  <si>
    <t>페루</t>
    <phoneticPr fontId="5" type="noConversion"/>
  </si>
  <si>
    <t>스위스</t>
    <phoneticPr fontId="5" type="noConversion"/>
  </si>
  <si>
    <t>포르투갈</t>
    <phoneticPr fontId="5" type="noConversion"/>
  </si>
  <si>
    <t>마케도니아</t>
    <phoneticPr fontId="5" type="noConversion"/>
  </si>
  <si>
    <t>오만</t>
    <phoneticPr fontId="5" type="noConversion"/>
  </si>
  <si>
    <t>모잠비크</t>
    <phoneticPr fontId="5" type="noConversion"/>
  </si>
  <si>
    <t>르완다</t>
    <phoneticPr fontId="5" type="noConversion"/>
  </si>
  <si>
    <t>키르기즈공화국</t>
    <phoneticPr fontId="5" type="noConversion"/>
  </si>
  <si>
    <t>피지</t>
    <phoneticPr fontId="5" type="noConversion"/>
  </si>
  <si>
    <t>자메이카</t>
    <phoneticPr fontId="5" type="noConversion"/>
  </si>
  <si>
    <t>우루과이</t>
    <phoneticPr fontId="5" type="noConversion"/>
  </si>
  <si>
    <t>핀란드</t>
    <phoneticPr fontId="5" type="noConversion"/>
  </si>
  <si>
    <t>헝가리</t>
    <phoneticPr fontId="5" type="noConversion"/>
  </si>
  <si>
    <t>체코</t>
    <phoneticPr fontId="5" type="noConversion"/>
  </si>
  <si>
    <t>우간다</t>
    <phoneticPr fontId="5" type="noConversion"/>
  </si>
  <si>
    <t>바레인</t>
    <phoneticPr fontId="5" type="noConversion"/>
  </si>
  <si>
    <t>마다가스카르</t>
    <phoneticPr fontId="5" type="noConversion"/>
  </si>
  <si>
    <t>타이</t>
    <phoneticPr fontId="5" type="noConversion"/>
  </si>
  <si>
    <t>칠레</t>
    <phoneticPr fontId="5" type="noConversion"/>
  </si>
  <si>
    <t>폴란드</t>
    <phoneticPr fontId="5" type="noConversion"/>
  </si>
  <si>
    <t>이스라엘</t>
    <phoneticPr fontId="5" type="noConversion"/>
  </si>
  <si>
    <t>보츠나와</t>
    <phoneticPr fontId="5" type="noConversion"/>
  </si>
  <si>
    <t>말라위</t>
    <phoneticPr fontId="5" type="noConversion"/>
  </si>
  <si>
    <t>터키</t>
    <phoneticPr fontId="5" type="noConversion"/>
  </si>
  <si>
    <t>크스타리카</t>
    <phoneticPr fontId="5" type="noConversion"/>
  </si>
  <si>
    <t>이집트</t>
    <phoneticPr fontId="5" type="noConversion"/>
  </si>
  <si>
    <t>부르키나파소</t>
    <phoneticPr fontId="5" type="noConversion"/>
  </si>
  <si>
    <t>말리</t>
    <phoneticPr fontId="5" type="noConversion"/>
  </si>
  <si>
    <t>파키스탄</t>
    <phoneticPr fontId="5" type="noConversion"/>
  </si>
  <si>
    <t>트리나다드토바고</t>
    <phoneticPr fontId="5" type="noConversion"/>
  </si>
  <si>
    <t>카타르</t>
    <phoneticPr fontId="5" type="noConversion"/>
  </si>
  <si>
    <t>사우디아라비아</t>
    <phoneticPr fontId="5" type="noConversion"/>
  </si>
  <si>
    <t>모리타니</t>
    <phoneticPr fontId="5" type="noConversion"/>
  </si>
  <si>
    <t>필리핀</t>
    <phoneticPr fontId="5" type="noConversion"/>
  </si>
  <si>
    <t>파나마</t>
    <phoneticPr fontId="5" type="noConversion"/>
  </si>
  <si>
    <t>코트디부아르</t>
    <phoneticPr fontId="5" type="noConversion"/>
  </si>
  <si>
    <t>상투메프린시페</t>
    <phoneticPr fontId="5" type="noConversion"/>
  </si>
  <si>
    <t>소말리아</t>
    <phoneticPr fontId="5" type="noConversion"/>
  </si>
  <si>
    <t>콩고민주공화국</t>
    <phoneticPr fontId="5" type="noConversion"/>
  </si>
  <si>
    <t>세네갈</t>
    <phoneticPr fontId="5" type="noConversion"/>
  </si>
  <si>
    <t>알제리</t>
    <phoneticPr fontId="5" type="noConversion"/>
  </si>
  <si>
    <t>쿠웨이트</t>
    <phoneticPr fontId="5" type="noConversion"/>
  </si>
  <si>
    <t>스와질란드</t>
    <phoneticPr fontId="5" type="noConversion"/>
  </si>
  <si>
    <t>예멘</t>
    <phoneticPr fontId="5" type="noConversion"/>
  </si>
  <si>
    <t>시에라리온</t>
    <phoneticPr fontId="5" type="noConversion"/>
  </si>
  <si>
    <t>이라크</t>
    <phoneticPr fontId="5" type="noConversion"/>
  </si>
  <si>
    <t>에티오피아</t>
    <phoneticPr fontId="5" type="noConversion"/>
  </si>
  <si>
    <t>이란</t>
    <phoneticPr fontId="5" type="noConversion"/>
  </si>
  <si>
    <t>요르단</t>
    <phoneticPr fontId="5" type="noConversion"/>
  </si>
  <si>
    <t>밤비아</t>
    <phoneticPr fontId="5" type="noConversion"/>
  </si>
  <si>
    <t>중앙아프리카공화국</t>
    <phoneticPr fontId="5" type="noConversion"/>
  </si>
  <si>
    <t>짐바브웨</t>
    <phoneticPr fontId="5" type="noConversion"/>
  </si>
  <si>
    <t>카메룬</t>
    <phoneticPr fontId="5" type="noConversion"/>
  </si>
  <si>
    <t>튀니지</t>
    <phoneticPr fontId="5" type="noConversion"/>
  </si>
  <si>
    <t>케냐</t>
    <phoneticPr fontId="5" type="noConversion"/>
  </si>
  <si>
    <t>탄자니아</t>
    <phoneticPr fontId="5" type="noConversion"/>
  </si>
  <si>
    <t>숙박비</t>
    <phoneticPr fontId="5" type="noConversion"/>
  </si>
  <si>
    <t>식대</t>
    <phoneticPr fontId="5" type="noConversion"/>
  </si>
  <si>
    <t>실비상한</t>
    <phoneticPr fontId="5" type="noConversion"/>
  </si>
  <si>
    <t>할인정액</t>
    <phoneticPr fontId="5" type="noConversion"/>
  </si>
  <si>
    <t>교수</t>
    <phoneticPr fontId="5" type="noConversion"/>
  </si>
  <si>
    <t>참여연구원</t>
    <phoneticPr fontId="5" type="noConversion"/>
  </si>
  <si>
    <t>가</t>
    <phoneticPr fontId="5" type="noConversion"/>
  </si>
  <si>
    <t>나</t>
    <phoneticPr fontId="5" type="noConversion"/>
  </si>
  <si>
    <t>다</t>
    <phoneticPr fontId="5" type="noConversion"/>
  </si>
  <si>
    <t>라</t>
    <phoneticPr fontId="5" type="noConversion"/>
  </si>
  <si>
    <t>구리</t>
  </si>
  <si>
    <t>전주</t>
  </si>
  <si>
    <t>청주</t>
  </si>
  <si>
    <t>교수</t>
    <phoneticPr fontId="5" type="noConversion"/>
  </si>
  <si>
    <t>부교수</t>
    <phoneticPr fontId="5" type="noConversion"/>
  </si>
  <si>
    <t>조교수</t>
    <phoneticPr fontId="5" type="noConversion"/>
  </si>
  <si>
    <t>책임연구원</t>
    <phoneticPr fontId="5" type="noConversion"/>
  </si>
  <si>
    <t>선임연구원</t>
    <phoneticPr fontId="5" type="noConversion"/>
  </si>
  <si>
    <t>박사졸업</t>
    <phoneticPr fontId="5" type="noConversion"/>
  </si>
  <si>
    <t>연수연구원</t>
    <phoneticPr fontId="5" type="noConversion"/>
  </si>
  <si>
    <t>박사과정</t>
    <phoneticPr fontId="5" type="noConversion"/>
  </si>
  <si>
    <t>석사졸업</t>
    <phoneticPr fontId="5" type="noConversion"/>
  </si>
  <si>
    <t>석사과정</t>
    <phoneticPr fontId="5" type="noConversion"/>
  </si>
  <si>
    <t>학사졸업</t>
    <phoneticPr fontId="5" type="noConversion"/>
  </si>
  <si>
    <t>학사과정</t>
    <phoneticPr fontId="5" type="noConversion"/>
  </si>
  <si>
    <t>아일랜드</t>
    <phoneticPr fontId="5" type="noConversion"/>
  </si>
  <si>
    <t>네덜란드</t>
    <phoneticPr fontId="5" type="noConversion"/>
  </si>
  <si>
    <t>독일</t>
    <phoneticPr fontId="5" type="noConversion"/>
  </si>
  <si>
    <t>록셈부르크</t>
    <phoneticPr fontId="5" type="noConversion"/>
  </si>
  <si>
    <t>벨기에</t>
    <phoneticPr fontId="5" type="noConversion"/>
  </si>
  <si>
    <t>교내연구비</t>
  </si>
  <si>
    <t>기업BC, 농협카드대금 결제계좌</t>
  </si>
  <si>
    <t>퇴직적립금</t>
  </si>
  <si>
    <t>한국연구재단</t>
  </si>
  <si>
    <t>교육부(구, 학진 포함)</t>
  </si>
  <si>
    <t>중기청과제발굴연구회</t>
  </si>
  <si>
    <t>서울대학교 총장 계약과제(서울대 명의)</t>
  </si>
  <si>
    <t>환경부, 복지부, 농림부 등 기타</t>
  </si>
  <si>
    <t>신한카드대금 결제계좌</t>
  </si>
  <si>
    <t>정부출연기관, 지방자치단체</t>
  </si>
  <si>
    <t>민간 지원금</t>
  </si>
  <si>
    <t>중소기업청 통장</t>
  </si>
  <si>
    <t>지방자치단체(정책팀)</t>
  </si>
  <si>
    <t>농림수산기술기획평가원</t>
  </si>
  <si>
    <t>건설교통부, 산자부, 정통부</t>
  </si>
  <si>
    <t>해양 R&amp;D 분야 연구비</t>
  </si>
  <si>
    <t>RCMS관리계좌</t>
  </si>
  <si>
    <t>국외수주(달러계좌)</t>
  </si>
  <si>
    <t>삼성모바일디스플레이지정과제</t>
  </si>
  <si>
    <t>문체부체육영재육성</t>
  </si>
  <si>
    <t>삼성,만도</t>
  </si>
  <si>
    <t>삼성전자/삼성디스플레이</t>
  </si>
  <si>
    <t>계좌번호</t>
    <phoneticPr fontId="5" type="noConversion"/>
  </si>
  <si>
    <t>계좌목록</t>
    <phoneticPr fontId="5" type="noConversion"/>
  </si>
  <si>
    <t>농협 301-0116-947091</t>
    <phoneticPr fontId="5" type="noConversion"/>
  </si>
  <si>
    <t>농협 317-0002-958511</t>
    <phoneticPr fontId="5" type="noConversion"/>
  </si>
  <si>
    <t>농협 079-01-472500</t>
    <phoneticPr fontId="5" type="noConversion"/>
  </si>
  <si>
    <t>농협 079-17-065750</t>
    <phoneticPr fontId="5" type="noConversion"/>
  </si>
  <si>
    <t>농협 079-17-065510</t>
    <phoneticPr fontId="5" type="noConversion"/>
  </si>
  <si>
    <t>농협 079-17-065522</t>
    <phoneticPr fontId="5" type="noConversion"/>
  </si>
  <si>
    <t>농협 301-0087-005901</t>
    <phoneticPr fontId="5" type="noConversion"/>
  </si>
  <si>
    <t>농협 079-01-254796</t>
    <phoneticPr fontId="5" type="noConversion"/>
  </si>
  <si>
    <t>농협 079-17-065535</t>
    <phoneticPr fontId="5" type="noConversion"/>
  </si>
  <si>
    <t>신한 140-007-971492</t>
    <phoneticPr fontId="5" type="noConversion"/>
  </si>
  <si>
    <t>신한 140-007-971485</t>
    <phoneticPr fontId="5" type="noConversion"/>
  </si>
  <si>
    <t>신한 140-008-598135</t>
    <phoneticPr fontId="5" type="noConversion"/>
  </si>
  <si>
    <t>신한 100-023-964150</t>
    <phoneticPr fontId="5" type="noConversion"/>
  </si>
  <si>
    <t>신한 140-008-513042</t>
    <phoneticPr fontId="5" type="noConversion"/>
  </si>
  <si>
    <t>신한 140-009-745991</t>
    <phoneticPr fontId="5" type="noConversion"/>
  </si>
  <si>
    <t>신한 140-007-971478</t>
    <phoneticPr fontId="5" type="noConversion"/>
  </si>
  <si>
    <t>신한 140-008-693042</t>
    <phoneticPr fontId="5" type="noConversion"/>
  </si>
  <si>
    <t>신한 140-009-124528</t>
    <phoneticPr fontId="5" type="noConversion"/>
  </si>
  <si>
    <t>신한 140-008-972790</t>
    <phoneticPr fontId="5" type="noConversion"/>
  </si>
  <si>
    <t>신한 180-004-296689</t>
    <phoneticPr fontId="5" type="noConversion"/>
  </si>
  <si>
    <t>우리 1005-202-015309</t>
    <phoneticPr fontId="5" type="noConversion"/>
  </si>
  <si>
    <t>우리 1005-201-565206</t>
    <phoneticPr fontId="5" type="noConversion"/>
  </si>
  <si>
    <t>기업 075-073511-04-011</t>
    <phoneticPr fontId="5" type="noConversion"/>
  </si>
  <si>
    <t>기업 075-073511-04-043</t>
    <phoneticPr fontId="5" type="noConversion"/>
  </si>
  <si>
    <t>국민 085501-01-003086</t>
    <phoneticPr fontId="5" type="noConversion"/>
  </si>
  <si>
    <t>외환 630-005134-262</t>
    <phoneticPr fontId="5" type="noConversion"/>
  </si>
  <si>
    <t>국토교통부 RCMS(OSOS 미등록)</t>
    <phoneticPr fontId="5" type="noConversion"/>
  </si>
  <si>
    <t>학생인건비</t>
    <phoneticPr fontId="5" type="noConversion"/>
  </si>
  <si>
    <t>산통부 RCMS카드결제계좌</t>
    <phoneticPr fontId="5" type="noConversion"/>
  </si>
  <si>
    <t>지체연구비</t>
    <phoneticPr fontId="5" type="noConversion"/>
  </si>
  <si>
    <t>조교수</t>
    <phoneticPr fontId="5" type="noConversion"/>
  </si>
  <si>
    <t>국민연금(개인)</t>
    <phoneticPr fontId="5" type="noConversion"/>
  </si>
  <si>
    <t>건강보험(개인)</t>
    <phoneticPr fontId="5" type="noConversion"/>
  </si>
  <si>
    <t>장기요양(개인)</t>
    <phoneticPr fontId="5" type="noConversion"/>
  </si>
  <si>
    <t>고용보험(개인)</t>
    <phoneticPr fontId="5" type="noConversion"/>
  </si>
  <si>
    <t>신한 140-008-772761</t>
    <phoneticPr fontId="5" type="noConversion"/>
  </si>
  <si>
    <t>신한 140-008-838908</t>
    <phoneticPr fontId="5" type="noConversion"/>
  </si>
  <si>
    <t>신한 140-008-838922</t>
    <phoneticPr fontId="5" type="noConversion"/>
  </si>
  <si>
    <t>신한 140-008-838930</t>
    <phoneticPr fontId="5" type="noConversion"/>
  </si>
  <si>
    <t>신한 140-008-838954</t>
    <phoneticPr fontId="5" type="noConversion"/>
  </si>
  <si>
    <t>국민연금(기관)</t>
    <phoneticPr fontId="5" type="noConversion"/>
  </si>
  <si>
    <t>건강보험(기관)</t>
    <phoneticPr fontId="5" type="noConversion"/>
  </si>
  <si>
    <t>장기요양(기관)</t>
    <phoneticPr fontId="5" type="noConversion"/>
  </si>
  <si>
    <t>고용보험(기관)</t>
    <phoneticPr fontId="5" type="noConversion"/>
  </si>
  <si>
    <t>신한 140-008-015892</t>
    <phoneticPr fontId="5" type="noConversion"/>
  </si>
  <si>
    <t>신한 140-008-015885</t>
    <phoneticPr fontId="5" type="noConversion"/>
  </si>
  <si>
    <t>신한 140-008-015903</t>
    <phoneticPr fontId="5" type="noConversion"/>
  </si>
  <si>
    <t>신한 140-008-015878</t>
    <phoneticPr fontId="5" type="noConversion"/>
  </si>
  <si>
    <t>-</t>
    <phoneticPr fontId="5" type="noConversion"/>
  </si>
  <si>
    <t>학생인건비는 해당 연구개발과제별로 투입되는 인원총량(man-month)을 기준으로 계상한다</t>
    <phoneticPr fontId="5" type="noConversion"/>
  </si>
  <si>
    <t>&lt;산정수식 : 해당과정 학생연구원의 1개월 평균 예상 참여율 X 과제수행기간&gt;</t>
    <phoneticPr fontId="5" type="noConversion"/>
  </si>
  <si>
    <t>※ 박사과정 학생인건비 산정 예시
    ● 예상 소요인력(man-month) : 40%(참여율) X 12개월(기간)=4.8m/m
    ● 박사과정 연구원의 월 급여 : 2,500,000원
    ● 총액 : 4.8m/m X 2,500,000원 = 12,000,000원</t>
    <phoneticPr fontId="5" type="noConversion"/>
  </si>
  <si>
    <t>학생인건비의 월 급여 지급액은 &lt;별표2&gt;에 따른다.</t>
    <phoneticPr fontId="5" type="noConversion"/>
  </si>
  <si>
    <t>기타 세부적인 사항은 지원기관의 지침에 따른다.</t>
    <phoneticPr fontId="5" type="noConversion"/>
  </si>
  <si>
    <t>&lt;별표2&gt; 외부인건비의 직급 구분은 &lt;별표3&gt;의 기준에 따른다.</t>
    <phoneticPr fontId="5" type="noConversion"/>
  </si>
  <si>
    <t>&lt;별표2&gt; 외부인건비 월 인건비 지급액</t>
    <phoneticPr fontId="5" type="noConversion"/>
  </si>
  <si>
    <t>(단위: 원)</t>
    <phoneticPr fontId="5" type="noConversion"/>
  </si>
  <si>
    <t>직     급</t>
    <phoneticPr fontId="5" type="noConversion"/>
  </si>
  <si>
    <t>책임급
(Post-doc)</t>
    <phoneticPr fontId="5" type="noConversion"/>
  </si>
  <si>
    <t>선임급
(Post-doc)</t>
    <phoneticPr fontId="5" type="noConversion"/>
  </si>
  <si>
    <t>원급</t>
    <phoneticPr fontId="5" type="noConversion"/>
  </si>
  <si>
    <t>박사후
연구원</t>
    <phoneticPr fontId="5" type="noConversion"/>
  </si>
  <si>
    <t>박사과정</t>
    <phoneticPr fontId="5" type="noConversion"/>
  </si>
  <si>
    <t>석사과정</t>
    <phoneticPr fontId="5" type="noConversion"/>
  </si>
  <si>
    <t>학사과정</t>
    <phoneticPr fontId="5" type="noConversion"/>
  </si>
  <si>
    <t>인건비</t>
    <phoneticPr fontId="5" type="noConversion"/>
  </si>
  <si>
    <t>6,450,000원</t>
    <phoneticPr fontId="5" type="noConversion"/>
  </si>
  <si>
    <t>5,250,000원</t>
    <phoneticPr fontId="5" type="noConversion"/>
  </si>
  <si>
    <t>4,000,000원</t>
    <phoneticPr fontId="5" type="noConversion"/>
  </si>
  <si>
    <t>2,500,000원</t>
    <phoneticPr fontId="5" type="noConversion"/>
  </si>
  <si>
    <t>1,800,000원</t>
    <phoneticPr fontId="5" type="noConversion"/>
  </si>
  <si>
    <t>1,000,000원</t>
    <phoneticPr fontId="5" type="noConversion"/>
  </si>
  <si>
    <t>&lt;별표3&gt; 외부인건비 직급 구분표</t>
    <phoneticPr fontId="5" type="noConversion"/>
  </si>
  <si>
    <t>직위구분</t>
    <phoneticPr fontId="5" type="noConversion"/>
  </si>
  <si>
    <t>동등경력 인정사항</t>
    <phoneticPr fontId="5" type="noConversion"/>
  </si>
  <si>
    <t>책임급</t>
    <phoneticPr fontId="5" type="noConversion"/>
  </si>
  <si>
    <t>◦ 박사학위 또는 기술사 자격 취득 후 7년 이상의 경력 소유자
◦ 석사학위 취득후 해당분야 12년이상의 경력 소유자
◦ 학사학위 취득후 해당분야 15년이상의 경력 소유자</t>
    <phoneticPr fontId="5" type="noConversion"/>
  </si>
  <si>
    <t>선임급</t>
    <phoneticPr fontId="5" type="noConversion"/>
  </si>
  <si>
    <r>
      <t xml:space="preserve">◦ 박사학위 또는 기술사 자격 </t>
    </r>
    <r>
      <rPr>
        <u/>
        <sz val="9"/>
        <rFont val="맑은 고딕"/>
        <family val="3"/>
        <charset val="129"/>
      </rPr>
      <t>취득후 5년 이상의 경력 소유자</t>
    </r>
    <r>
      <rPr>
        <sz val="9"/>
        <rFont val="맑은 고딕"/>
        <family val="3"/>
        <charset val="129"/>
      </rPr>
      <t xml:space="preserve">
◦ 석사학위 취득후 해당분야 7년이상의 경력 소유자
◦ 학사학위 취득후 해당분야 10년이상의 경력 소유자</t>
    </r>
    <phoneticPr fontId="5" type="noConversion"/>
  </si>
  <si>
    <t>원  급</t>
    <phoneticPr fontId="5" type="noConversion"/>
  </si>
  <si>
    <r>
      <rPr>
        <u/>
        <sz val="9"/>
        <rFont val="맑은 고딕"/>
        <family val="3"/>
        <charset val="129"/>
      </rPr>
      <t>◦ 박사학위 또는 기술사 자격 취득자</t>
    </r>
    <r>
      <rPr>
        <sz val="9"/>
        <rFont val="맑은 고딕"/>
        <family val="3"/>
        <charset val="129"/>
      </rPr>
      <t xml:space="preserve">
◦ 석사학위 취득후 해당분야 5년이상의 경력 소유자
◦ 학사학위 취득후 해당분야 7년이상의 경력 소유자</t>
    </r>
    <phoneticPr fontId="5" type="noConversion"/>
  </si>
  <si>
    <t>◦ 연수연구원(post-doc)</t>
    <phoneticPr fontId="5" type="noConversion"/>
  </si>
  <si>
    <r>
      <rPr>
        <u/>
        <sz val="9"/>
        <rFont val="맑은 고딕"/>
        <family val="3"/>
        <charset val="129"/>
      </rPr>
      <t>◦ 박사과정 재학생 또는 석사학위 소지자</t>
    </r>
    <r>
      <rPr>
        <sz val="9"/>
        <rFont val="맑은 고딕"/>
        <family val="3"/>
        <charset val="129"/>
      </rPr>
      <t xml:space="preserve">
◦ 학사학위 취득후 해당분야 5년이상의 경력 소유자</t>
    </r>
    <phoneticPr fontId="5" type="noConversion"/>
  </si>
  <si>
    <t>◦ 석사과정 재학생 또는 학사학위 취득자</t>
    <phoneticPr fontId="5" type="noConversion"/>
  </si>
  <si>
    <t>◦ 학사과정 재학생</t>
    <phoneticPr fontId="5" type="noConversion"/>
  </si>
  <si>
    <t>* 위 요건에 해당되지 않더라도 기타 동등이상의 경력 소유자는 해당 직위에 따라 연구수행에 참여할 수 있음.</t>
    <phoneticPr fontId="5" type="noConversion"/>
  </si>
  <si>
    <t>학생인건비 통합관리제</t>
    <phoneticPr fontId="5" type="noConversion"/>
  </si>
  <si>
    <t>광역시</t>
  </si>
  <si>
    <t>인천</t>
  </si>
  <si>
    <t>과천</t>
  </si>
  <si>
    <t>수원</t>
  </si>
  <si>
    <t>군포</t>
  </si>
  <si>
    <t>성남</t>
  </si>
  <si>
    <t>경기남부</t>
  </si>
  <si>
    <t>용인</t>
  </si>
  <si>
    <t>안산</t>
  </si>
  <si>
    <t>안양</t>
  </si>
  <si>
    <t>안성</t>
  </si>
  <si>
    <t>평택</t>
  </si>
  <si>
    <t>오산</t>
  </si>
  <si>
    <t>시흥</t>
  </si>
  <si>
    <t>경기북부</t>
  </si>
  <si>
    <t>고양</t>
  </si>
  <si>
    <t>파주</t>
  </si>
  <si>
    <t>동두천</t>
  </si>
  <si>
    <t>의정부</t>
  </si>
  <si>
    <t>남양주</t>
  </si>
  <si>
    <t>경기서부</t>
  </si>
  <si>
    <t>김포</t>
  </si>
  <si>
    <t>부천</t>
  </si>
  <si>
    <t>광명</t>
  </si>
  <si>
    <t>경기동부</t>
  </si>
  <si>
    <t>이천</t>
  </si>
  <si>
    <t>충청권</t>
  </si>
  <si>
    <t>대전</t>
  </si>
  <si>
    <t>천안</t>
  </si>
  <si>
    <t>세종</t>
  </si>
  <si>
    <t>공주</t>
  </si>
  <si>
    <t>논산</t>
  </si>
  <si>
    <t>계룡</t>
  </si>
  <si>
    <t>보령</t>
  </si>
  <si>
    <t>아산</t>
  </si>
  <si>
    <t>서산</t>
  </si>
  <si>
    <t>당진</t>
  </si>
  <si>
    <t>제천</t>
  </si>
  <si>
    <t>충주</t>
  </si>
  <si>
    <t>전라권</t>
  </si>
  <si>
    <t>남원</t>
  </si>
  <si>
    <t>김제</t>
  </si>
  <si>
    <t>정읍</t>
  </si>
  <si>
    <t>익산</t>
  </si>
  <si>
    <t>군산</t>
  </si>
  <si>
    <t>목포</t>
  </si>
  <si>
    <t>여수</t>
  </si>
  <si>
    <t>광양</t>
  </si>
  <si>
    <t>순천</t>
  </si>
  <si>
    <t>나주</t>
  </si>
  <si>
    <t>강원권</t>
  </si>
  <si>
    <t>원주</t>
  </si>
  <si>
    <t>강릉</t>
  </si>
  <si>
    <t>태백</t>
  </si>
  <si>
    <t>속초</t>
  </si>
  <si>
    <t>삼척</t>
  </si>
  <si>
    <t>춘천</t>
  </si>
  <si>
    <t>동해</t>
  </si>
  <si>
    <t>경상권</t>
  </si>
  <si>
    <t>안동</t>
  </si>
  <si>
    <t>구미</t>
  </si>
  <si>
    <t>포항</t>
  </si>
  <si>
    <t>영천</t>
  </si>
  <si>
    <t>영주</t>
  </si>
  <si>
    <t>경주</t>
  </si>
  <si>
    <t>김천</t>
  </si>
  <si>
    <t>경산</t>
  </si>
  <si>
    <t>상주</t>
  </si>
  <si>
    <t>문경</t>
  </si>
  <si>
    <t>진주</t>
  </si>
  <si>
    <t>통영</t>
  </si>
  <si>
    <t>사천</t>
  </si>
  <si>
    <t>김해</t>
  </si>
  <si>
    <t>밀양</t>
  </si>
  <si>
    <t>거제</t>
  </si>
  <si>
    <t>창원</t>
  </si>
  <si>
    <t>양산</t>
  </si>
  <si>
    <t>부산</t>
  </si>
  <si>
    <t>대구</t>
  </si>
  <si>
    <t>울산</t>
  </si>
  <si>
    <t>지역</t>
  </si>
  <si>
    <t>도시</t>
  </si>
  <si>
    <t>통상거리</t>
  </si>
  <si>
    <t>연번</t>
    <phoneticPr fontId="5" type="noConversion"/>
  </si>
  <si>
    <t>지도교수</t>
    <phoneticPr fontId="5" type="noConversion"/>
  </si>
  <si>
    <t>소속</t>
    <phoneticPr fontId="5" type="noConversion"/>
  </si>
  <si>
    <t>성명</t>
    <phoneticPr fontId="5" type="noConversion"/>
  </si>
  <si>
    <t>영문성명</t>
    <phoneticPr fontId="5" type="noConversion"/>
  </si>
  <si>
    <t>학번</t>
    <phoneticPr fontId="5" type="noConversion"/>
  </si>
  <si>
    <t>생년월일</t>
    <phoneticPr fontId="5" type="noConversion"/>
  </si>
  <si>
    <t>주민등록뒤</t>
    <phoneticPr fontId="5" type="noConversion"/>
  </si>
  <si>
    <t>내선전화</t>
    <phoneticPr fontId="5" type="noConversion"/>
  </si>
  <si>
    <t>핸드폰</t>
    <phoneticPr fontId="5" type="noConversion"/>
  </si>
  <si>
    <t>이메일</t>
    <phoneticPr fontId="5" type="noConversion"/>
  </si>
  <si>
    <t>동(연구실)</t>
    <phoneticPr fontId="5" type="noConversion"/>
  </si>
  <si>
    <t>호(연구실)</t>
    <phoneticPr fontId="5" type="noConversion"/>
  </si>
  <si>
    <t>직급(과정)</t>
    <phoneticPr fontId="5" type="noConversion"/>
  </si>
  <si>
    <t>연구실명</t>
    <phoneticPr fontId="5" type="noConversion"/>
  </si>
  <si>
    <t>연건</t>
    <phoneticPr fontId="5" type="noConversion"/>
  </si>
  <si>
    <t>KRI번호
(연구자등록번호)</t>
    <phoneticPr fontId="5" type="noConversion"/>
  </si>
  <si>
    <t>성명</t>
    <phoneticPr fontId="5" type="noConversion"/>
  </si>
  <si>
    <t>소속</t>
    <phoneticPr fontId="5" type="noConversion"/>
  </si>
  <si>
    <t>학번</t>
    <phoneticPr fontId="5" type="noConversion"/>
  </si>
  <si>
    <t>생년월일</t>
    <phoneticPr fontId="5" type="noConversion"/>
  </si>
  <si>
    <t>과정</t>
    <phoneticPr fontId="5" type="noConversion"/>
  </si>
  <si>
    <t>학기</t>
    <phoneticPr fontId="5" type="noConversion"/>
  </si>
  <si>
    <t>원</t>
    <phoneticPr fontId="5" type="noConversion"/>
  </si>
  <si>
    <t>%</t>
    <phoneticPr fontId="5" type="noConversion"/>
  </si>
  <si>
    <t>담당업무</t>
    <phoneticPr fontId="5" type="noConversion"/>
  </si>
  <si>
    <t>주소</t>
    <phoneticPr fontId="5" type="noConversion"/>
  </si>
  <si>
    <t>서명</t>
    <phoneticPr fontId="5" type="noConversion"/>
  </si>
  <si>
    <t>학생인건비 지급의뢰서 및 연구참여확약서</t>
    <phoneticPr fontId="5" type="noConversion"/>
  </si>
  <si>
    <t>계정번호</t>
    <phoneticPr fontId="5" type="noConversion"/>
  </si>
  <si>
    <t>학     기</t>
    <phoneticPr fontId="5" type="noConversion"/>
  </si>
  <si>
    <t>□ 계정책임자 인적사항</t>
    <phoneticPr fontId="5" type="noConversion"/>
  </si>
  <si>
    <t>E-mail</t>
    <phoneticPr fontId="5" type="noConversion"/>
  </si>
  <si>
    <t>성명</t>
    <phoneticPr fontId="5" type="noConversion"/>
  </si>
  <si>
    <t>연락처</t>
    <phoneticPr fontId="5" type="noConversion"/>
  </si>
  <si>
    <t>연구실 전화</t>
    <phoneticPr fontId="5" type="noConversion"/>
  </si>
  <si>
    <t>직  급</t>
    <phoneticPr fontId="5" type="noConversion"/>
  </si>
  <si>
    <t>소속 (학과명)</t>
    <phoneticPr fontId="5" type="noConversion"/>
  </si>
  <si>
    <t>(서명 또는 인)</t>
    <phoneticPr fontId="5" type="noConversion"/>
  </si>
  <si>
    <t>□ 학생연구원 인적사항</t>
    <phoneticPr fontId="5" type="noConversion"/>
  </si>
  <si>
    <t>계좌번호
(은행 / 계좌번호)</t>
    <phoneticPr fontId="5" type="noConversion"/>
  </si>
  <si>
    <t>학기</t>
    <phoneticPr fontId="5" type="noConversion"/>
  </si>
  <si>
    <t>※ man-month 총액 : 해당 연구원의 1인 1개월 작업량의 기준으로, 과제 수행을 위해 한사람을 온전히 투입해야하는 기간에 따르는 소요비용 총액</t>
    <phoneticPr fontId="5" type="noConversion"/>
  </si>
  <si>
    <t>해당 연구개발과제에 직접 참여하는 학생연구원에게 지급하는 인건비로, 「기초연구진흥 및 기술개발지원에 관한 법률 시행령」 제2조제3호에 따른 박사후연구원을 포함한다.</t>
    <phoneticPr fontId="5" type="noConversion"/>
  </si>
  <si>
    <t>학생인건비는 해당 연구과제 종료 후 1년 이내에 사용할 수 있으며, 연구과제 종료 후 1년 이내에 연구책임자가 퇴직하거나 이직하였을 때에는 
그 때부터 학생인건비로 사용할 수 없다.</t>
    <phoneticPr fontId="5" type="noConversion"/>
  </si>
  <si>
    <t>월 지급액 및 
참여율</t>
    <phoneticPr fontId="5" type="noConversion"/>
  </si>
  <si>
    <t>계정 책임자는 이에 상응하는 학생인건비를 매달 25일 지급 요청하며, 이를 회수하여 공동으로 관리 또는 사용하지 않을 것을 확약합니다.</t>
    <phoneticPr fontId="5" type="noConversion"/>
  </si>
  <si>
    <t>위와 같이 학생연구원은 연구수행에 필요한 담당업무를 성실히 수행키로 합의하며,</t>
    <phoneticPr fontId="5" type="noConversion"/>
  </si>
  <si>
    <t>서울대학교 산학협력단장 귀하</t>
    <phoneticPr fontId="5" type="noConversion"/>
  </si>
  <si>
    <t>※ 유의사항</t>
    <phoneticPr fontId="5" type="noConversion"/>
  </si>
  <si>
    <t>●</t>
    <phoneticPr fontId="5" type="noConversion"/>
  </si>
  <si>
    <t>학생인건비 월 지급액은 세금(근로소득자의 경우, 기관부담금 및 퇴직적립금 제외)를 포함하며, 학생인건비통합관리를 통해 지급받을 인건비만 작성함</t>
    <phoneticPr fontId="5" type="noConversion"/>
  </si>
  <si>
    <t>월 참여율은 과정별 월 지급 기준 단가 대비 학생인건비 지급액으로 작성함</t>
    <phoneticPr fontId="5" type="noConversion"/>
  </si>
  <si>
    <t>연구생등록자는 [학기]란에 "0000년도 00학기' 라고 표기함</t>
    <phoneticPr fontId="5" type="noConversion"/>
  </si>
  <si>
    <t>학생연구원에게 연구와 관련 없는 업무를 담당하게 하여서는 아니 됨</t>
    <phoneticPr fontId="5" type="noConversion"/>
  </si>
  <si>
    <t>참여기간은 학기 기준 (1학기 3월~8월, 2학기 9월 ~ 익년 2월)으로 하며, 월지급액이 변경될 경우에는 변경일 ~ 8월 또는 익월 2월로 작성하여 재 제출하도록 함</t>
    <phoneticPr fontId="5" type="noConversion"/>
  </si>
  <si>
    <t>석박사 통합과정의 경우 학기별 인정 과정으로 선택함</t>
    <phoneticPr fontId="5" type="noConversion"/>
  </si>
  <si>
    <t>학생연구원이 담당업무(역할)을 성실하게 수행하지 않은 경우에는 계정책임자는 동 확약을 해지할 수 있음.</t>
    <phoneticPr fontId="5" type="noConversion"/>
  </si>
  <si>
    <t>참   여   기   간</t>
    <phoneticPr fontId="5" type="noConversion"/>
  </si>
  <si>
    <t>주     소</t>
    <phoneticPr fontId="5" type="noConversion"/>
  </si>
  <si>
    <t>● 연구실 연구원 정보</t>
    <phoneticPr fontId="5" type="noConversion"/>
  </si>
  <si>
    <t>※ 작성요령</t>
    <phoneticPr fontId="5" type="noConversion"/>
  </si>
  <si>
    <t xml:space="preserve">■ 작성자 성명 : </t>
    <phoneticPr fontId="5" type="noConversion"/>
  </si>
  <si>
    <t>박사수료</t>
    <phoneticPr fontId="5" type="noConversion"/>
  </si>
  <si>
    <t>① [연구원 정보]시트에 학생인건비로 인건비를 지급받는 연구원 정보 입력
    → [학생인건비 지급의뢰서 및 연구참여확약서] 상 연구원 성명 입력 시 연구원 인적사항 관련 정보 자동 입력
② 작성자 : 해당 연구실 학생인건비 지출 담당자 또는 학생인건비 지급의뢰서 및 연구참여확약서를 실제로 작성한 자
③ 학기 : 1학기 (3월 ~ 8월) / 2학기 (9월 ~ 익년 2월) → 학생연구원 인적사항 성명 입력 시 학기 자동 입력
④ 계정번호 : 빈란으로 제출 (학생인건비 지출 담당자 별도 수기 입력)
⑤ 계정책임자 인적사항 : 모두 입력 (계정 책임자 도장 날인 필수)
⑥ 학생연구원 인적사항 : 파란부분만 입력 (성명, 참여기간, 지급액, 담당업무), 연구원 서명 필수
    · 성명 : 성명 입력시 인적사항 모두 입력
    · 참여기간 : 해당 참여기간 입력 
    · 지급액 : 월 지급될 급여 입력 (근로소득자의 경우 기관부담 및 퇴직적립금 제외 한 금액 입력 → 근로소득계산표 별도제출)
    · 담당업무 : 해당 업무 선택</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</si>
</sst>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quot;₩&quot;* #,##0_-;\-&quot;₩&quot;* #,##0_-;_-&quot;₩&quot;* &quot;-&quot;_-;_-@_-"/>
    <numFmt numFmtId="41" formatCode="_-* #,##0_-;\-* #,##0_-;_-* &quot;-&quot;_-;_-@_-"/>
    <numFmt numFmtId="43" formatCode="_-* #,##0.00_-;\-* #,##0.00_-;_-* &quot;-&quot;??_-;_-@_-"/>
    <numFmt numFmtId="176" formatCode="_ * #,##0_ ;_ * \-#,##0_ ;_ * &quot;-&quot;_ ;_ @_ "/>
    <numFmt numFmtId="177" formatCode="_ * #,##0.00_ ;_ * \-#,##0.00_ ;_ * &quot;-&quot;??_ ;_ @_ "/>
    <numFmt numFmtId="178" formatCode="\~\ \ mm&quot;月&quot;dd&quot;日&quot;"/>
    <numFmt numFmtId="179" formatCode="m\/dd\ \ \ \ \ \ "/>
  </numFmts>
  <fonts count="51">
    <font>
      <sz val="11"/>
      <name val="돋움"/>
      <family val="3"/>
      <charset val="129"/>
    </font>
    <font>
      <sz val="11"/>
      <color theme="1"/>
      <name val="맑은 고딕"/>
      <family val="2"/>
      <charset val="129"/>
      <scheme val="minor"/>
    </font>
    <font>
      <sz val="11"/>
      <color theme="1"/>
      <name val="맑은 고딕"/>
      <family val="2"/>
      <charset val="129"/>
      <scheme val="minor"/>
    </font>
    <font>
      <sz val="11"/>
      <name val="돋움"/>
      <family val="3"/>
      <charset val="129"/>
    </font>
    <font>
      <sz val="11"/>
      <name val="돋움"/>
      <family val="3"/>
      <charset val="129"/>
    </font>
    <font>
      <sz val="8"/>
      <name val="돋움"/>
      <family val="3"/>
      <charset val="129"/>
    </font>
    <font>
      <u/>
      <sz val="11"/>
      <color indexed="12"/>
      <name val="돋움"/>
      <family val="3"/>
      <charset val="129"/>
    </font>
    <font>
      <sz val="10"/>
      <name val="맑은 고딕"/>
      <family val="3"/>
      <charset val="129"/>
    </font>
    <font>
      <sz val="8"/>
      <name val="맑은 고딕"/>
      <family val="3"/>
      <charset val="129"/>
    </font>
    <font>
      <sz val="9"/>
      <name val="맑은 고딕"/>
      <family val="3"/>
      <charset val="129"/>
    </font>
    <font>
      <b/>
      <sz val="12"/>
      <name val="맑은 고딕"/>
      <family val="3"/>
      <charset val="129"/>
    </font>
    <font>
      <b/>
      <sz val="9"/>
      <name val="맑은 고딕"/>
      <family val="3"/>
      <charset val="129"/>
    </font>
    <font>
      <sz val="20"/>
      <name val="맑은 고딕"/>
      <family val="3"/>
      <charset val="129"/>
    </font>
    <font>
      <sz val="10"/>
      <name val="맑은 고딕"/>
      <family val="3"/>
      <charset val="129"/>
    </font>
    <font>
      <b/>
      <sz val="12"/>
      <name val="맑은 고딕"/>
      <family val="3"/>
      <charset val="129"/>
    </font>
    <font>
      <sz val="9"/>
      <name val="맑은 고딕"/>
      <family val="3"/>
      <charset val="129"/>
    </font>
    <font>
      <u/>
      <sz val="9"/>
      <name val="맑은 고딕"/>
      <family val="3"/>
      <charset val="129"/>
    </font>
    <font>
      <sz val="9"/>
      <name val="돋움"/>
      <family val="3"/>
      <charset val="129"/>
    </font>
    <font>
      <sz val="10"/>
      <name val="돋움"/>
      <family val="3"/>
      <charset val="129"/>
    </font>
    <font>
      <b/>
      <sz val="11"/>
      <name val="돋움"/>
      <family val="3"/>
      <charset val="129"/>
    </font>
    <font>
      <b/>
      <sz val="8"/>
      <color indexed="10"/>
      <name val="맑은 고딕"/>
      <family val="3"/>
      <charset val="129"/>
    </font>
    <font>
      <b/>
      <sz val="9"/>
      <color indexed="10"/>
      <name val="맑은 고딕"/>
      <family val="3"/>
      <charset val="129"/>
    </font>
    <font>
      <sz val="11"/>
      <color indexed="8"/>
      <name val="맑은 고딕"/>
      <family val="3"/>
      <charset val="129"/>
    </font>
    <font>
      <b/>
      <sz val="10"/>
      <color indexed="10"/>
      <name val="맑은 고딕"/>
      <family val="3"/>
      <charset val="129"/>
    </font>
    <font>
      <b/>
      <sz val="10"/>
      <name val="맑은 고딕"/>
      <family val="3"/>
      <charset val="129"/>
    </font>
    <font>
      <sz val="11"/>
      <color indexed="8"/>
      <name val="맑은 고딕"/>
      <family val="3"/>
      <charset val="129"/>
    </font>
    <font>
      <u/>
      <sz val="11"/>
      <color indexed="36"/>
      <name val="굴림체"/>
      <family val="3"/>
      <charset val="129"/>
    </font>
    <font>
      <sz val="10"/>
      <name val="Helv"/>
      <family val="2"/>
    </font>
    <font>
      <sz val="10"/>
      <name val="Arial"/>
      <family val="2"/>
    </font>
    <font>
      <sz val="11"/>
      <color indexed="8"/>
      <name val="맑은 고딕"/>
      <family val="3"/>
      <charset val="129"/>
    </font>
    <font>
      <sz val="8"/>
      <name val="맑은 고딕"/>
      <family val="3"/>
      <charset val="129"/>
    </font>
    <font>
      <sz val="10"/>
      <color indexed="8"/>
      <name val="Arial"/>
      <family val="2"/>
    </font>
    <font>
      <sz val="11"/>
      <color theme="1"/>
      <name val="맑은 고딕"/>
      <family val="3"/>
      <charset val="129"/>
      <scheme val="minor"/>
    </font>
    <font>
      <sz val="10"/>
      <name val="맑은 고딕"/>
      <family val="3"/>
      <charset val="129"/>
      <scheme val="major"/>
    </font>
    <font>
      <sz val="10"/>
      <name val="맑은고딕"/>
      <family val="3"/>
      <charset val="129"/>
    </font>
    <font>
      <sz val="9"/>
      <name val="맑은 고딕"/>
      <family val="3"/>
      <charset val="129"/>
      <scheme val="major"/>
    </font>
    <font>
      <b/>
      <u/>
      <sz val="13"/>
      <color theme="0"/>
      <name val="바탕체"/>
      <family val="1"/>
      <charset val="129"/>
    </font>
    <font>
      <b/>
      <sz val="15"/>
      <name val="맑은 고딕"/>
      <family val="3"/>
      <charset val="129"/>
      <scheme val="major"/>
    </font>
    <font>
      <sz val="10"/>
      <color rgb="FF000000"/>
      <name val="돋움"/>
      <family val="3"/>
      <charset val="129"/>
    </font>
    <font>
      <u/>
      <sz val="11"/>
      <color theme="10"/>
      <name val="맑은 고딕"/>
      <family val="2"/>
      <charset val="129"/>
      <scheme val="minor"/>
    </font>
    <font>
      <b/>
      <u val="double"/>
      <sz val="20"/>
      <name val="HY헤드라인M"/>
      <family val="1"/>
      <charset val="129"/>
    </font>
    <font>
      <sz val="16"/>
      <name val="HY헤드라인M"/>
      <family val="1"/>
      <charset val="129"/>
    </font>
    <font>
      <sz val="14"/>
      <name val="HY헤드라인M"/>
      <family val="1"/>
      <charset val="129"/>
    </font>
    <font>
      <u/>
      <sz val="16"/>
      <name val="HY헤드라인M"/>
      <family val="1"/>
      <charset val="129"/>
    </font>
    <font>
      <sz val="4.5"/>
      <name val="돋움"/>
      <family val="3"/>
      <charset val="129"/>
    </font>
    <font>
      <sz val="10"/>
      <color indexed="48"/>
      <name val="돋움"/>
      <family val="3"/>
      <charset val="129"/>
    </font>
    <font>
      <sz val="9"/>
      <color indexed="10"/>
      <name val="돋움"/>
      <family val="3"/>
      <charset val="129"/>
    </font>
    <font>
      <b/>
      <sz val="12"/>
      <name val="HY헤드라인M"/>
      <family val="1"/>
      <charset val="129"/>
    </font>
    <font>
      <sz val="12"/>
      <name val="HY헤드라인M"/>
      <family val="1"/>
      <charset val="129"/>
    </font>
    <font>
      <b/>
      <sz val="20"/>
      <name val="맑은 고딕"/>
      <family val="3"/>
      <charset val="129"/>
    </font>
    <font>
      <b/>
      <sz val="11"/>
      <name val="맑은 고딕"/>
      <family val="3"/>
      <charset val="129"/>
    </font>
  </fonts>
  <fills count="9">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47"/>
        <bgColor indexed="64"/>
      </patternFill>
    </fill>
    <fill>
      <patternFill patternType="solid">
        <fgColor rgb="FF99CC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s>
  <borders count="64">
    <border>
      <left/>
      <right/>
      <top/>
      <bottom/>
      <diagonal/>
    </border>
    <border>
      <left style="hair">
        <color indexed="64"/>
      </left>
      <right/>
      <top/>
      <bottom/>
      <diagonal/>
    </border>
    <border>
      <left style="thin">
        <color indexed="64"/>
      </left>
      <right/>
      <top/>
      <bottom/>
      <diagonal/>
    </border>
    <border>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right style="hair">
        <color indexed="64"/>
      </right>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medium">
        <color indexed="64"/>
      </right>
      <top style="thin">
        <color indexed="64"/>
      </top>
      <bottom/>
      <diagonal/>
    </border>
    <border>
      <left/>
      <right style="hair">
        <color indexed="64"/>
      </right>
      <top style="thin">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medium">
        <color indexed="64"/>
      </right>
      <top/>
      <bottom style="medium">
        <color indexed="64"/>
      </bottom>
      <diagonal/>
    </border>
    <border>
      <left/>
      <right style="hair">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hair">
        <color indexed="64"/>
      </right>
      <top style="thin">
        <color indexed="64"/>
      </top>
      <bottom style="hair">
        <color indexed="64"/>
      </bottom>
      <diagonal/>
    </border>
    <border>
      <left style="thin">
        <color indexed="64"/>
      </left>
      <right style="hair">
        <color auto="1"/>
      </right>
      <top style="hair">
        <color auto="1"/>
      </top>
      <bottom style="thin">
        <color auto="1"/>
      </bottom>
      <diagonal/>
    </border>
    <border>
      <left/>
      <right/>
      <top style="thin">
        <color auto="1"/>
      </top>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right/>
      <top style="medium">
        <color indexed="64"/>
      </top>
      <bottom/>
      <diagonal/>
    </border>
    <border>
      <left style="hair">
        <color auto="1"/>
      </left>
      <right style="hair">
        <color auto="1"/>
      </right>
      <top style="hair">
        <color auto="1"/>
      </top>
      <bottom style="hair">
        <color auto="1"/>
      </bottom>
      <diagonal/>
    </border>
    <border>
      <left style="hair">
        <color indexed="64"/>
      </left>
      <right style="hair">
        <color indexed="64"/>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43">
    <xf numFmtId="0" fontId="0" fillId="0" borderId="0">
      <alignment vertical="center"/>
    </xf>
    <xf numFmtId="176" fontId="28" fillId="0" borderId="0" applyFont="0" applyFill="0" applyBorder="0" applyAlignment="0" applyProtection="0"/>
    <xf numFmtId="177" fontId="28"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0" fontId="28" fillId="0" borderId="0"/>
    <xf numFmtId="0" fontId="26" fillId="0" borderId="0" applyNumberFormat="0" applyFill="0" applyBorder="0" applyAlignment="0" applyProtection="0">
      <alignment vertical="top"/>
      <protection locked="0"/>
    </xf>
    <xf numFmtId="41" fontId="4" fillId="0" borderId="0" applyFont="0" applyFill="0" applyBorder="0" applyAlignment="0" applyProtection="0">
      <alignment vertical="center"/>
    </xf>
    <xf numFmtId="41" fontId="22" fillId="0" borderId="0" applyFont="0" applyFill="0" applyBorder="0" applyAlignment="0" applyProtection="0">
      <alignment vertical="center"/>
    </xf>
    <xf numFmtId="41" fontId="25" fillId="0" borderId="0" applyFont="0" applyFill="0" applyBorder="0" applyAlignment="0" applyProtection="0">
      <alignment vertical="center"/>
    </xf>
    <xf numFmtId="41" fontId="22" fillId="0" borderId="0" applyFont="0" applyFill="0" applyBorder="0" applyAlignment="0" applyProtection="0">
      <alignment vertical="center"/>
    </xf>
    <xf numFmtId="41" fontId="22" fillId="0" borderId="0" applyFont="0" applyFill="0" applyBorder="0" applyAlignment="0" applyProtection="0">
      <alignment vertical="center"/>
    </xf>
    <xf numFmtId="41" fontId="29" fillId="0" borderId="0" applyFont="0" applyFill="0" applyBorder="0" applyAlignment="0" applyProtection="0">
      <alignment vertical="center"/>
    </xf>
    <xf numFmtId="0" fontId="27" fillId="0" borderId="0"/>
    <xf numFmtId="41" fontId="4" fillId="0" borderId="0" applyFont="0" applyFill="0" applyBorder="0" applyAlignment="0" applyProtection="0"/>
    <xf numFmtId="43" fontId="4" fillId="0" borderId="0" applyFont="0" applyFill="0" applyBorder="0" applyAlignment="0" applyProtection="0"/>
    <xf numFmtId="0" fontId="32" fillId="0" borderId="0">
      <alignment vertical="center"/>
    </xf>
    <xf numFmtId="0" fontId="4" fillId="0" borderId="0"/>
    <xf numFmtId="0" fontId="4" fillId="0" borderId="0"/>
    <xf numFmtId="0" fontId="31" fillId="0" borderId="0"/>
    <xf numFmtId="0" fontId="6" fillId="0" borderId="0" applyNumberFormat="0" applyFill="0" applyBorder="0" applyAlignment="0" applyProtection="0">
      <alignment vertical="top"/>
      <protection locked="0"/>
    </xf>
    <xf numFmtId="41" fontId="3" fillId="0" borderId="0" applyFont="0" applyFill="0" applyBorder="0" applyAlignment="0" applyProtection="0">
      <alignment vertical="center"/>
    </xf>
    <xf numFmtId="9" fontId="3" fillId="0" borderId="0" applyFont="0" applyFill="0" applyBorder="0" applyAlignment="0" applyProtection="0">
      <alignment vertical="center"/>
    </xf>
    <xf numFmtId="42" fontId="3" fillId="0" borderId="0" applyFont="0" applyFill="0" applyBorder="0" applyAlignment="0" applyProtection="0">
      <alignment vertical="center"/>
    </xf>
    <xf numFmtId="41" fontId="22" fillId="0" borderId="0" applyFont="0" applyFill="0" applyBorder="0" applyAlignment="0" applyProtection="0">
      <alignment vertical="center"/>
    </xf>
    <xf numFmtId="41" fontId="22" fillId="0" borderId="0" applyFont="0" applyFill="0" applyBorder="0" applyAlignment="0" applyProtection="0">
      <alignment vertical="center"/>
    </xf>
    <xf numFmtId="0" fontId="3" fillId="0" borderId="0"/>
    <xf numFmtId="0" fontId="3" fillId="0" borderId="0"/>
    <xf numFmtId="41" fontId="3" fillId="0" borderId="0" applyFont="0" applyFill="0" applyBorder="0" applyAlignment="0" applyProtection="0">
      <alignment vertical="center"/>
    </xf>
    <xf numFmtId="41" fontId="22" fillId="0" borderId="0" applyFont="0" applyFill="0" applyBorder="0" applyAlignment="0" applyProtection="0">
      <alignment vertical="center"/>
    </xf>
    <xf numFmtId="41" fontId="22" fillId="0" borderId="0" applyFont="0" applyFill="0" applyBorder="0" applyAlignment="0" applyProtection="0">
      <alignment vertical="center"/>
    </xf>
    <xf numFmtId="41" fontId="22" fillId="0" borderId="0" applyFont="0" applyFill="0" applyBorder="0" applyAlignment="0" applyProtection="0">
      <alignment vertical="center"/>
    </xf>
    <xf numFmtId="41" fontId="22" fillId="0" borderId="0" applyFont="0" applyFill="0" applyBorder="0" applyAlignment="0" applyProtection="0">
      <alignment vertical="center"/>
    </xf>
    <xf numFmtId="41" fontId="22" fillId="0" borderId="0" applyFont="0" applyFill="0" applyBorder="0" applyAlignment="0" applyProtection="0">
      <alignment vertical="center"/>
    </xf>
    <xf numFmtId="42" fontId="3" fillId="0" borderId="0" applyFont="0" applyFill="0" applyBorder="0" applyAlignment="0" applyProtection="0">
      <alignment vertical="center"/>
    </xf>
    <xf numFmtId="41" fontId="3" fillId="0" borderId="0" applyFont="0" applyFill="0" applyBorder="0" applyAlignment="0" applyProtection="0">
      <alignment vertical="center"/>
    </xf>
    <xf numFmtId="42" fontId="3" fillId="0" borderId="0" applyFont="0" applyFill="0" applyBorder="0" applyAlignment="0" applyProtection="0">
      <alignment vertical="center"/>
    </xf>
    <xf numFmtId="41" fontId="22" fillId="0" borderId="0" applyFont="0" applyFill="0" applyBorder="0" applyAlignment="0" applyProtection="0">
      <alignment vertical="center"/>
    </xf>
    <xf numFmtId="41" fontId="22" fillId="0" borderId="0" applyFont="0" applyFill="0" applyBorder="0" applyAlignment="0" applyProtection="0">
      <alignment vertical="center"/>
    </xf>
    <xf numFmtId="0" fontId="2" fillId="0" borderId="0">
      <alignment vertical="center"/>
    </xf>
    <xf numFmtId="41" fontId="2" fillId="0" borderId="0" applyFont="0" applyFill="0" applyBorder="0" applyAlignment="0" applyProtection="0">
      <alignment vertical="center"/>
    </xf>
    <xf numFmtId="0" fontId="1" fillId="0" borderId="0">
      <alignment vertical="center"/>
    </xf>
    <xf numFmtId="0" fontId="39" fillId="0" borderId="0" applyNumberFormat="0" applyFill="0" applyBorder="0" applyAlignment="0" applyProtection="0">
      <alignment vertical="center"/>
    </xf>
  </cellStyleXfs>
  <cellXfs count="273">
    <xf numFmtId="0" fontId="0" fillId="0" borderId="0" xfId="0">
      <alignment vertical="center"/>
    </xf>
    <xf numFmtId="0" fontId="13" fillId="0" borderId="0" xfId="0" applyFont="1" applyAlignment="1">
      <alignment vertical="center"/>
    </xf>
    <xf numFmtId="0" fontId="13" fillId="0" borderId="0" xfId="0" applyFont="1">
      <alignment vertical="center"/>
    </xf>
    <xf numFmtId="0" fontId="7" fillId="0" borderId="0" xfId="0" applyFont="1">
      <alignment vertical="center"/>
    </xf>
    <xf numFmtId="0" fontId="7" fillId="0" borderId="0" xfId="0" applyFont="1" applyAlignment="1">
      <alignment vertical="center"/>
    </xf>
    <xf numFmtId="0" fontId="9" fillId="0" borderId="0" xfId="0" applyFont="1">
      <alignment vertical="center"/>
    </xf>
    <xf numFmtId="0" fontId="9" fillId="0" borderId="0" xfId="0" applyFont="1" applyBorder="1">
      <alignment vertical="center"/>
    </xf>
    <xf numFmtId="0" fontId="13" fillId="0" borderId="0" xfId="0" applyFont="1" applyBorder="1" applyAlignment="1">
      <alignment vertical="center"/>
    </xf>
    <xf numFmtId="0" fontId="14" fillId="0" borderId="0" xfId="0" applyFont="1" applyBorder="1" applyAlignment="1">
      <alignment vertical="center"/>
    </xf>
    <xf numFmtId="0" fontId="12" fillId="0" borderId="0" xfId="0" applyFont="1" applyAlignment="1">
      <alignment vertical="center"/>
    </xf>
    <xf numFmtId="0" fontId="9" fillId="0" borderId="0" xfId="0" applyFont="1" applyAlignment="1">
      <alignment vertical="center" shrinkToFit="1"/>
    </xf>
    <xf numFmtId="0" fontId="7" fillId="0" borderId="0" xfId="0" applyFont="1" applyBorder="1">
      <alignment vertical="center"/>
    </xf>
    <xf numFmtId="0" fontId="9" fillId="0" borderId="0" xfId="0" applyFont="1" applyAlignment="1">
      <alignment vertical="center"/>
    </xf>
    <xf numFmtId="0" fontId="9" fillId="0" borderId="0" xfId="0" applyFont="1" applyAlignment="1">
      <alignment vertical="center" wrapText="1" shrinkToFit="1"/>
    </xf>
    <xf numFmtId="0" fontId="15" fillId="0" borderId="0" xfId="0" applyFont="1">
      <alignment vertical="center"/>
    </xf>
    <xf numFmtId="0" fontId="9" fillId="0" borderId="2" xfId="0" applyFont="1" applyBorder="1">
      <alignment vertical="center"/>
    </xf>
    <xf numFmtId="0" fontId="9" fillId="0" borderId="3" xfId="0" applyFont="1" applyBorder="1">
      <alignment vertical="center"/>
    </xf>
    <xf numFmtId="0" fontId="7" fillId="0" borderId="0" xfId="0" applyFont="1" applyBorder="1" applyAlignment="1">
      <alignment vertical="center"/>
    </xf>
    <xf numFmtId="0" fontId="7" fillId="0" borderId="3" xfId="0" applyFont="1" applyBorder="1">
      <alignment vertical="center"/>
    </xf>
    <xf numFmtId="0" fontId="10" fillId="0" borderId="0" xfId="0" applyFont="1" applyBorder="1" applyAlignment="1">
      <alignment vertical="center"/>
    </xf>
    <xf numFmtId="0" fontId="7" fillId="0" borderId="2"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17" fillId="0" borderId="0" xfId="0" applyFont="1">
      <alignment vertical="center"/>
    </xf>
    <xf numFmtId="49" fontId="7" fillId="0" borderId="0" xfId="0" applyNumberFormat="1" applyFont="1">
      <alignment vertical="center"/>
    </xf>
    <xf numFmtId="49" fontId="9" fillId="0" borderId="0" xfId="0" applyNumberFormat="1" applyFont="1">
      <alignment vertical="center"/>
    </xf>
    <xf numFmtId="49" fontId="10" fillId="0" borderId="0" xfId="0" applyNumberFormat="1" applyFont="1" applyAlignment="1">
      <alignment horizontal="left" vertical="center"/>
    </xf>
    <xf numFmtId="49" fontId="9" fillId="0" borderId="0" xfId="0" applyNumberFormat="1" applyFont="1" applyAlignment="1">
      <alignment horizontal="right" vertical="top" shrinkToFit="1"/>
    </xf>
    <xf numFmtId="49" fontId="9" fillId="0" borderId="0" xfId="0" applyNumberFormat="1" applyFont="1" applyAlignment="1">
      <alignment horizontal="right" vertical="center" shrinkToFit="1"/>
    </xf>
    <xf numFmtId="0" fontId="18" fillId="0" borderId="0" xfId="0" applyFont="1" applyBorder="1">
      <alignment vertical="center"/>
    </xf>
    <xf numFmtId="0" fontId="18" fillId="0" borderId="2" xfId="0" applyFont="1" applyBorder="1">
      <alignment vertical="center"/>
    </xf>
    <xf numFmtId="49" fontId="7" fillId="0" borderId="0" xfId="0" applyNumberFormat="1" applyFont="1" applyAlignment="1">
      <alignment horizontal="right" vertical="center"/>
    </xf>
    <xf numFmtId="0" fontId="8" fillId="0" borderId="0" xfId="0" applyFont="1">
      <alignment vertical="center"/>
    </xf>
    <xf numFmtId="0" fontId="7" fillId="3" borderId="17" xfId="0" applyFont="1" applyFill="1" applyBorder="1">
      <alignment vertical="center"/>
    </xf>
    <xf numFmtId="0" fontId="30" fillId="3" borderId="18" xfId="0" applyFont="1" applyFill="1" applyBorder="1" applyAlignment="1">
      <alignment horizontal="center" vertical="center"/>
    </xf>
    <xf numFmtId="0" fontId="30" fillId="3" borderId="19" xfId="0" applyFont="1" applyFill="1" applyBorder="1" applyAlignment="1">
      <alignment horizontal="center" vertical="center"/>
    </xf>
    <xf numFmtId="0" fontId="0" fillId="3" borderId="17" xfId="0" applyFill="1" applyBorder="1">
      <alignment vertical="center"/>
    </xf>
    <xf numFmtId="0" fontId="30" fillId="3" borderId="20" xfId="0" applyFont="1" applyFill="1" applyBorder="1" applyAlignment="1">
      <alignment horizontal="center" vertical="center"/>
    </xf>
    <xf numFmtId="0" fontId="0" fillId="3" borderId="21" xfId="0" applyFill="1" applyBorder="1">
      <alignment vertical="center"/>
    </xf>
    <xf numFmtId="0" fontId="7" fillId="3" borderId="22" xfId="0" applyFont="1" applyFill="1" applyBorder="1">
      <alignment vertical="center"/>
    </xf>
    <xf numFmtId="0" fontId="30" fillId="3" borderId="23" xfId="0" applyFont="1" applyFill="1" applyBorder="1" applyAlignment="1">
      <alignment horizontal="center" vertical="center"/>
    </xf>
    <xf numFmtId="0" fontId="30" fillId="3" borderId="1" xfId="0" applyFont="1" applyFill="1" applyBorder="1" applyAlignment="1">
      <alignment horizontal="center" vertical="center"/>
    </xf>
    <xf numFmtId="0" fontId="30" fillId="3" borderId="22" xfId="0" applyFont="1" applyFill="1" applyBorder="1" applyAlignment="1">
      <alignment horizontal="center" vertical="center"/>
    </xf>
    <xf numFmtId="0" fontId="30" fillId="3" borderId="24" xfId="0" applyFont="1" applyFill="1" applyBorder="1" applyAlignment="1">
      <alignment horizontal="center" vertical="center"/>
    </xf>
    <xf numFmtId="0" fontId="30" fillId="3" borderId="25" xfId="0" applyFont="1" applyFill="1" applyBorder="1" applyAlignment="1">
      <alignment horizontal="center" vertical="center"/>
    </xf>
    <xf numFmtId="0" fontId="7" fillId="3" borderId="26" xfId="0" applyFont="1" applyFill="1" applyBorder="1">
      <alignment vertical="center"/>
    </xf>
    <xf numFmtId="0" fontId="30" fillId="0" borderId="27" xfId="0" applyFont="1" applyFill="1" applyBorder="1" applyAlignment="1">
      <alignment horizontal="center" vertical="center" wrapText="1"/>
    </xf>
    <xf numFmtId="0" fontId="30" fillId="0" borderId="27" xfId="0" applyFont="1" applyBorder="1">
      <alignment vertical="center"/>
    </xf>
    <xf numFmtId="0" fontId="30" fillId="0" borderId="28" xfId="0" applyFont="1" applyBorder="1">
      <alignment vertical="center"/>
    </xf>
    <xf numFmtId="0" fontId="30" fillId="0" borderId="29" xfId="0" applyFont="1" applyBorder="1">
      <alignment vertical="center"/>
    </xf>
    <xf numFmtId="0" fontId="7" fillId="3" borderId="30" xfId="0" applyFont="1" applyFill="1" applyBorder="1">
      <alignment vertical="center"/>
    </xf>
    <xf numFmtId="0" fontId="30" fillId="0" borderId="23" xfId="0" applyFont="1" applyFill="1" applyBorder="1" applyAlignment="1">
      <alignment horizontal="center" vertical="center" wrapText="1"/>
    </xf>
    <xf numFmtId="0" fontId="30" fillId="0" borderId="23" xfId="0" applyFont="1" applyBorder="1">
      <alignment vertical="center"/>
    </xf>
    <xf numFmtId="0" fontId="30" fillId="0" borderId="1" xfId="0" applyFont="1" applyBorder="1">
      <alignment vertical="center"/>
    </xf>
    <xf numFmtId="0" fontId="9" fillId="3" borderId="22" xfId="0" applyFont="1" applyFill="1" applyBorder="1" applyAlignment="1">
      <alignment vertical="center" wrapText="1" shrinkToFit="1"/>
    </xf>
    <xf numFmtId="0" fontId="30" fillId="0" borderId="24" xfId="0" applyFont="1" applyBorder="1">
      <alignment vertical="center"/>
    </xf>
    <xf numFmtId="0" fontId="7" fillId="3" borderId="25" xfId="0" applyFont="1" applyFill="1" applyBorder="1">
      <alignment vertical="center"/>
    </xf>
    <xf numFmtId="0" fontId="9" fillId="3" borderId="22" xfId="0" applyFont="1" applyFill="1" applyBorder="1" applyAlignment="1">
      <alignment vertical="center"/>
    </xf>
    <xf numFmtId="0" fontId="7" fillId="3" borderId="25" xfId="0" applyFont="1" applyFill="1" applyBorder="1" applyAlignment="1">
      <alignment vertical="center"/>
    </xf>
    <xf numFmtId="0" fontId="0" fillId="3" borderId="25" xfId="0" applyFill="1" applyBorder="1">
      <alignment vertical="center"/>
    </xf>
    <xf numFmtId="0" fontId="0" fillId="0" borderId="23" xfId="0" applyBorder="1">
      <alignment vertical="center"/>
    </xf>
    <xf numFmtId="0" fontId="0" fillId="0" borderId="24" xfId="0" applyBorder="1">
      <alignment vertical="center"/>
    </xf>
    <xf numFmtId="0" fontId="7" fillId="3" borderId="31" xfId="0" applyFont="1" applyFill="1" applyBorder="1">
      <alignment vertical="center"/>
    </xf>
    <xf numFmtId="0" fontId="30" fillId="0" borderId="32" xfId="0" applyFont="1" applyBorder="1">
      <alignment vertical="center"/>
    </xf>
    <xf numFmtId="0" fontId="30" fillId="0" borderId="33" xfId="0" applyFont="1" applyBorder="1">
      <alignment vertical="center"/>
    </xf>
    <xf numFmtId="0" fontId="30" fillId="0" borderId="34" xfId="0" applyFont="1" applyBorder="1">
      <alignment vertical="center"/>
    </xf>
    <xf numFmtId="0" fontId="0" fillId="3" borderId="35" xfId="0" applyFill="1" applyBorder="1">
      <alignment vertical="center"/>
    </xf>
    <xf numFmtId="0" fontId="0" fillId="0" borderId="32" xfId="0" applyBorder="1">
      <alignment vertical="center"/>
    </xf>
    <xf numFmtId="0" fontId="0" fillId="0" borderId="34" xfId="0" applyBorder="1">
      <alignment vertical="center"/>
    </xf>
    <xf numFmtId="0" fontId="30" fillId="0" borderId="0" xfId="0" applyFont="1" applyBorder="1">
      <alignment vertical="center"/>
    </xf>
    <xf numFmtId="0" fontId="0" fillId="0" borderId="0" xfId="0" applyBorder="1">
      <alignment vertical="center"/>
    </xf>
    <xf numFmtId="0" fontId="30" fillId="0" borderId="0" xfId="0" applyFont="1">
      <alignment vertical="center"/>
    </xf>
    <xf numFmtId="0" fontId="0" fillId="0" borderId="11" xfId="0" applyBorder="1" applyAlignment="1">
      <alignment horizontal="center" vertical="center"/>
    </xf>
    <xf numFmtId="0" fontId="0" fillId="4" borderId="11" xfId="0" applyFill="1" applyBorder="1" applyAlignment="1">
      <alignment horizontal="right" vertical="center"/>
    </xf>
    <xf numFmtId="0" fontId="0" fillId="0" borderId="0" xfId="0" quotePrefix="1" applyFill="1" applyBorder="1" applyAlignment="1">
      <alignment horizontal="left" vertical="center"/>
    </xf>
    <xf numFmtId="0" fontId="8" fillId="0" borderId="0" xfId="0" quotePrefix="1" applyFont="1">
      <alignment vertical="center"/>
    </xf>
    <xf numFmtId="0" fontId="11" fillId="0" borderId="0" xfId="0" applyFont="1" applyAlignment="1"/>
    <xf numFmtId="0" fontId="9" fillId="0" borderId="0" xfId="0" applyFont="1" applyAlignment="1">
      <alignment shrinkToFit="1"/>
    </xf>
    <xf numFmtId="0" fontId="11" fillId="0" borderId="0" xfId="0" applyFont="1" applyAlignment="1">
      <alignment shrinkToFit="1"/>
    </xf>
    <xf numFmtId="0" fontId="34" fillId="0" borderId="0" xfId="0" applyFont="1">
      <alignment vertical="center"/>
    </xf>
    <xf numFmtId="0" fontId="34" fillId="0" borderId="11" xfId="0" applyFont="1" applyBorder="1" applyAlignment="1">
      <alignment horizontal="center" vertical="center"/>
    </xf>
    <xf numFmtId="0" fontId="8" fillId="0" borderId="23" xfId="0" applyFont="1" applyBorder="1">
      <alignment vertical="center"/>
    </xf>
    <xf numFmtId="0" fontId="8" fillId="0" borderId="23" xfId="0" applyFont="1" applyFill="1" applyBorder="1">
      <alignment vertical="center"/>
    </xf>
    <xf numFmtId="0" fontId="8" fillId="0" borderId="27" xfId="0" applyFont="1" applyBorder="1">
      <alignment vertical="center"/>
    </xf>
    <xf numFmtId="0" fontId="8" fillId="0" borderId="32" xfId="0" applyFont="1" applyBorder="1">
      <alignment vertical="center"/>
    </xf>
    <xf numFmtId="0" fontId="17" fillId="0" borderId="7" xfId="0" applyFont="1" applyBorder="1" applyAlignment="1">
      <alignment horizontal="center" vertical="center"/>
    </xf>
    <xf numFmtId="0" fontId="17" fillId="0" borderId="5" xfId="0" applyFont="1" applyBorder="1" applyAlignment="1">
      <alignment horizontal="center" vertical="center"/>
    </xf>
    <xf numFmtId="0" fontId="17" fillId="0" borderId="47" xfId="0" applyFont="1" applyBorder="1">
      <alignment vertical="center"/>
    </xf>
    <xf numFmtId="0" fontId="17" fillId="0" borderId="48" xfId="0" applyFont="1" applyBorder="1">
      <alignment vertical="center"/>
    </xf>
    <xf numFmtId="0" fontId="17" fillId="0" borderId="49" xfId="0" applyFont="1" applyBorder="1" applyAlignment="1">
      <alignment horizontal="center" vertical="center"/>
    </xf>
    <xf numFmtId="0" fontId="17" fillId="0" borderId="4" xfId="0" applyFont="1" applyBorder="1" applyAlignment="1">
      <alignment horizontal="center" vertical="center"/>
    </xf>
    <xf numFmtId="0" fontId="0" fillId="0" borderId="11" xfId="0" applyBorder="1" applyAlignment="1">
      <alignment horizontal="center" vertical="center"/>
    </xf>
    <xf numFmtId="0" fontId="0" fillId="0" borderId="0" xfId="0">
      <alignment vertical="center"/>
    </xf>
    <xf numFmtId="49" fontId="9" fillId="0" borderId="0" xfId="0" applyNumberFormat="1" applyFont="1" applyAlignment="1">
      <alignment vertical="center" shrinkToFit="1"/>
    </xf>
    <xf numFmtId="0" fontId="9" fillId="0" borderId="0" xfId="0" applyFont="1" applyAlignment="1">
      <alignment vertical="center"/>
    </xf>
    <xf numFmtId="0" fontId="9" fillId="0" borderId="0" xfId="0" applyFont="1" applyAlignment="1">
      <alignment vertical="center" shrinkToFit="1"/>
    </xf>
    <xf numFmtId="0" fontId="9" fillId="0" borderId="0" xfId="0" applyFont="1">
      <alignment vertical="center"/>
    </xf>
    <xf numFmtId="0" fontId="7" fillId="0" borderId="0" xfId="0" applyFont="1" applyAlignment="1">
      <alignment vertical="center"/>
    </xf>
    <xf numFmtId="0" fontId="7" fillId="0" borderId="0" xfId="0" applyFont="1">
      <alignment vertical="center"/>
    </xf>
    <xf numFmtId="49" fontId="7" fillId="0" borderId="0" xfId="0" applyNumberFormat="1" applyFont="1" applyAlignment="1">
      <alignment vertical="center"/>
    </xf>
    <xf numFmtId="0" fontId="11" fillId="0" borderId="50" xfId="0" applyFont="1" applyBorder="1" applyAlignment="1"/>
    <xf numFmtId="0" fontId="7" fillId="0" borderId="0" xfId="0" applyFont="1">
      <alignment vertical="center"/>
    </xf>
    <xf numFmtId="0" fontId="7" fillId="0" borderId="52" xfId="0" applyFont="1" applyBorder="1">
      <alignment vertical="center"/>
    </xf>
    <xf numFmtId="0" fontId="33" fillId="0" borderId="0" xfId="0" applyFont="1">
      <alignment vertical="center"/>
    </xf>
    <xf numFmtId="0" fontId="33" fillId="0" borderId="0" xfId="0" applyFont="1" applyAlignment="1">
      <alignment horizontal="center" vertical="center"/>
    </xf>
    <xf numFmtId="0" fontId="35" fillId="0" borderId="53" xfId="0" applyFont="1" applyBorder="1" applyAlignment="1">
      <alignment horizontal="center" vertical="center"/>
    </xf>
    <xf numFmtId="0" fontId="35" fillId="0" borderId="6" xfId="0" applyFont="1" applyBorder="1" applyAlignment="1">
      <alignment horizontal="center" vertical="center"/>
    </xf>
    <xf numFmtId="0" fontId="35" fillId="0" borderId="6" xfId="0" applyFont="1" applyBorder="1" applyAlignment="1">
      <alignment horizontal="center" vertical="center" wrapText="1"/>
    </xf>
    <xf numFmtId="0" fontId="35" fillId="0" borderId="57" xfId="0" applyFont="1" applyBorder="1" applyAlignment="1">
      <alignment horizontal="center" vertical="center"/>
    </xf>
    <xf numFmtId="0" fontId="35" fillId="0" borderId="54" xfId="0" applyFont="1" applyBorder="1" applyAlignment="1">
      <alignment horizontal="center" vertical="center"/>
    </xf>
    <xf numFmtId="0" fontId="35" fillId="0" borderId="56" xfId="0" applyFont="1" applyBorder="1" applyAlignment="1">
      <alignment horizontal="center" vertical="center" wrapText="1"/>
    </xf>
    <xf numFmtId="0" fontId="35" fillId="0" borderId="58" xfId="0" applyFont="1" applyBorder="1" applyAlignment="1">
      <alignment horizontal="center" vertical="center" wrapText="1"/>
    </xf>
    <xf numFmtId="0" fontId="9" fillId="0" borderId="0" xfId="0" applyFont="1" applyAlignment="1">
      <alignment vertical="center"/>
    </xf>
    <xf numFmtId="0" fontId="18" fillId="7" borderId="11" xfId="0" applyFont="1" applyFill="1" applyBorder="1">
      <alignment vertical="center"/>
    </xf>
    <xf numFmtId="0" fontId="18" fillId="0" borderId="11" xfId="0" applyFont="1" applyBorder="1">
      <alignment vertical="center"/>
    </xf>
    <xf numFmtId="0" fontId="38" fillId="0" borderId="11" xfId="0" applyFont="1" applyBorder="1" applyAlignment="1">
      <alignment horizontal="center" vertical="center" wrapText="1"/>
    </xf>
    <xf numFmtId="0" fontId="23" fillId="0" borderId="50" xfId="0" applyFont="1" applyBorder="1" applyAlignment="1">
      <alignment vertical="center"/>
    </xf>
    <xf numFmtId="0" fontId="20" fillId="0" borderId="50" xfId="0" applyFont="1" applyBorder="1" applyAlignment="1">
      <alignment vertical="center"/>
    </xf>
    <xf numFmtId="0" fontId="9" fillId="0" borderId="0" xfId="0" applyFont="1" applyAlignment="1">
      <alignment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9" fillId="0" borderId="0" xfId="0" applyFont="1" applyAlignment="1">
      <alignment vertical="center" wrapText="1"/>
    </xf>
    <xf numFmtId="0" fontId="9" fillId="0" borderId="0" xfId="0" applyFont="1" applyAlignment="1">
      <alignment vertical="center" shrinkToFit="1"/>
    </xf>
    <xf numFmtId="0" fontId="18" fillId="0" borderId="0" xfId="0" applyFont="1" applyBorder="1" applyAlignment="1">
      <alignment horizontal="center" vertical="center"/>
    </xf>
    <xf numFmtId="0" fontId="18" fillId="0" borderId="3" xfId="0" applyFont="1" applyBorder="1" applyAlignment="1">
      <alignment horizontal="center" vertical="center"/>
    </xf>
    <xf numFmtId="0" fontId="18" fillId="0" borderId="0" xfId="0" applyFont="1" applyBorder="1" applyAlignment="1">
      <alignment vertical="center"/>
    </xf>
    <xf numFmtId="0" fontId="14" fillId="0" borderId="0" xfId="0" applyFont="1" applyBorder="1" applyAlignment="1">
      <alignment horizontal="left" vertical="center"/>
    </xf>
    <xf numFmtId="0" fontId="14" fillId="0" borderId="0" xfId="0" applyFont="1" applyFill="1" applyBorder="1" applyAlignment="1">
      <alignment horizontal="center" vertical="center" shrinkToFit="1"/>
    </xf>
    <xf numFmtId="0" fontId="9" fillId="0" borderId="0" xfId="0" applyFont="1">
      <alignment vertical="center"/>
    </xf>
    <xf numFmtId="0" fontId="7" fillId="0" borderId="0" xfId="0" applyFont="1" applyBorder="1" applyAlignment="1">
      <alignment horizontal="center" vertical="center"/>
    </xf>
    <xf numFmtId="0" fontId="9" fillId="0" borderId="2" xfId="0" applyFont="1" applyBorder="1" applyAlignment="1">
      <alignment vertical="center"/>
    </xf>
    <xf numFmtId="0" fontId="20" fillId="0" borderId="50" xfId="0" applyFont="1" applyBorder="1" applyAlignment="1">
      <alignment horizontal="center" vertical="center"/>
    </xf>
    <xf numFmtId="0" fontId="37" fillId="0" borderId="0" xfId="0" applyFont="1" applyAlignment="1">
      <alignment vertical="center"/>
    </xf>
    <xf numFmtId="0" fontId="35" fillId="0" borderId="60" xfId="0" applyFont="1" applyBorder="1" applyAlignment="1">
      <alignment horizontal="center" vertical="center" wrapText="1"/>
    </xf>
    <xf numFmtId="0" fontId="35" fillId="0" borderId="61" xfId="0" applyFont="1" applyBorder="1" applyAlignment="1">
      <alignment horizontal="center" vertical="center" wrapText="1"/>
    </xf>
    <xf numFmtId="0" fontId="9" fillId="0" borderId="11" xfId="0" applyNumberFormat="1" applyFont="1" applyFill="1" applyBorder="1" applyAlignment="1">
      <alignment horizontal="center" vertical="center" shrinkToFit="1"/>
    </xf>
    <xf numFmtId="0" fontId="9" fillId="0" borderId="9" xfId="0" applyFont="1" applyBorder="1" applyAlignment="1">
      <alignment horizontal="center" vertical="center" wrapText="1"/>
    </xf>
    <xf numFmtId="0" fontId="10" fillId="0" borderId="8" xfId="0" applyFont="1" applyBorder="1" applyAlignment="1">
      <alignment vertical="center"/>
    </xf>
    <xf numFmtId="0" fontId="14" fillId="0" borderId="55" xfId="0" applyFont="1" applyBorder="1" applyAlignment="1">
      <alignment vertical="center"/>
    </xf>
    <xf numFmtId="0" fontId="14" fillId="0" borderId="55" xfId="0" applyFont="1" applyBorder="1" applyAlignment="1">
      <alignment horizontal="left" vertical="center"/>
    </xf>
    <xf numFmtId="0" fontId="14" fillId="0" borderId="55" xfId="0" applyFont="1" applyBorder="1" applyAlignment="1">
      <alignment horizontal="center" vertical="center"/>
    </xf>
    <xf numFmtId="0" fontId="14" fillId="0" borderId="38" xfId="0" applyFont="1" applyBorder="1" applyAlignment="1">
      <alignment horizontal="center" vertical="center"/>
    </xf>
    <xf numFmtId="0" fontId="19" fillId="0" borderId="2" xfId="0" applyFont="1" applyBorder="1">
      <alignment vertical="center"/>
    </xf>
    <xf numFmtId="0" fontId="44" fillId="0" borderId="0" xfId="0" applyFont="1" applyBorder="1" applyAlignment="1">
      <alignment horizontal="center" vertical="center"/>
    </xf>
    <xf numFmtId="0" fontId="17" fillId="0" borderId="0" xfId="0" applyFont="1" applyBorder="1" applyAlignment="1">
      <alignment vertical="center"/>
    </xf>
    <xf numFmtId="0" fontId="17" fillId="0" borderId="3" xfId="0" applyFont="1" applyBorder="1" applyAlignment="1">
      <alignment vertical="center"/>
    </xf>
    <xf numFmtId="0" fontId="45" fillId="0" borderId="2" xfId="0" applyFont="1" applyBorder="1">
      <alignment vertical="center"/>
    </xf>
    <xf numFmtId="0" fontId="46" fillId="0" borderId="0" xfId="0" applyFont="1" applyBorder="1" applyAlignment="1">
      <alignment vertical="center" shrinkToFit="1"/>
    </xf>
    <xf numFmtId="0" fontId="46" fillId="0" borderId="3" xfId="0" applyFont="1" applyBorder="1" applyAlignment="1">
      <alignment vertical="center" shrinkToFit="1"/>
    </xf>
    <xf numFmtId="0" fontId="18" fillId="0" borderId="51" xfId="0" applyFont="1" applyBorder="1">
      <alignment vertical="center"/>
    </xf>
    <xf numFmtId="0" fontId="44" fillId="0" borderId="50" xfId="0" applyFont="1" applyBorder="1" applyAlignment="1">
      <alignment horizontal="center" vertical="center"/>
    </xf>
    <xf numFmtId="0" fontId="18" fillId="0" borderId="50" xfId="0" applyFont="1" applyBorder="1">
      <alignment vertical="center"/>
    </xf>
    <xf numFmtId="0" fontId="18" fillId="0" borderId="50" xfId="0" applyFont="1" applyBorder="1" applyAlignment="1">
      <alignment horizontal="center" vertical="center"/>
    </xf>
    <xf numFmtId="0" fontId="18" fillId="0" borderId="52" xfId="0" applyFont="1" applyBorder="1" applyAlignment="1">
      <alignment horizontal="center" vertical="center"/>
    </xf>
    <xf numFmtId="0" fontId="41" fillId="0" borderId="0" xfId="0" applyFont="1" applyBorder="1" applyAlignment="1">
      <alignment horizontal="left" vertical="center"/>
    </xf>
    <xf numFmtId="49" fontId="9" fillId="0" borderId="3" xfId="0" applyNumberFormat="1" applyFont="1" applyBorder="1" applyAlignment="1">
      <alignment vertical="center"/>
    </xf>
    <xf numFmtId="0" fontId="9" fillId="0" borderId="2" xfId="0" applyFont="1" applyBorder="1" applyAlignment="1">
      <alignment vertical="center" shrinkToFit="1"/>
    </xf>
    <xf numFmtId="0" fontId="9" fillId="0" borderId="3" xfId="0" applyFont="1" applyBorder="1" applyAlignment="1">
      <alignment vertical="center" shrinkToFit="1"/>
    </xf>
    <xf numFmtId="0" fontId="15" fillId="0" borderId="2" xfId="0" applyFont="1" applyBorder="1">
      <alignment vertical="center"/>
    </xf>
    <xf numFmtId="0" fontId="15" fillId="0" borderId="3" xfId="0" applyFont="1" applyBorder="1">
      <alignment vertical="center"/>
    </xf>
    <xf numFmtId="0" fontId="14" fillId="0" borderId="0" xfId="0" applyFont="1" applyBorder="1" applyAlignment="1">
      <alignment horizontal="center" vertical="center"/>
    </xf>
    <xf numFmtId="0" fontId="43" fillId="0" borderId="0" xfId="0" applyFont="1" applyBorder="1" applyAlignment="1">
      <alignment vertical="center"/>
    </xf>
    <xf numFmtId="0" fontId="13" fillId="0" borderId="2" xfId="0" applyFont="1" applyBorder="1">
      <alignment vertical="center"/>
    </xf>
    <xf numFmtId="0" fontId="13" fillId="0" borderId="3" xfId="0" applyFont="1" applyBorder="1">
      <alignment vertical="center"/>
    </xf>
    <xf numFmtId="0" fontId="7" fillId="0" borderId="51" xfId="0" applyFont="1" applyBorder="1">
      <alignment vertical="center"/>
    </xf>
    <xf numFmtId="0" fontId="23" fillId="0" borderId="0"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horizontal="center" vertical="center"/>
    </xf>
    <xf numFmtId="0" fontId="42" fillId="0" borderId="0" xfId="0" applyFont="1" applyBorder="1" applyAlignment="1">
      <alignment horizontal="left" vertical="center"/>
    </xf>
    <xf numFmtId="0" fontId="7" fillId="0" borderId="36" xfId="0" applyFont="1" applyBorder="1" applyAlignment="1">
      <alignment horizontal="right" vertical="center" shrinkToFit="1"/>
    </xf>
    <xf numFmtId="41" fontId="34" fillId="0" borderId="11" xfId="21" applyFont="1" applyBorder="1" applyAlignment="1">
      <alignment horizontal="center" vertical="center" shrinkToFit="1"/>
    </xf>
    <xf numFmtId="0" fontId="34" fillId="0" borderId="11" xfId="0" applyFont="1" applyBorder="1" applyAlignment="1">
      <alignment vertical="center" shrinkToFit="1"/>
    </xf>
    <xf numFmtId="0" fontId="9" fillId="0" borderId="10" xfId="0" applyFont="1" applyBorder="1" applyAlignment="1">
      <alignment horizontal="center" vertical="center" wrapText="1"/>
    </xf>
    <xf numFmtId="0" fontId="9" fillId="0" borderId="55" xfId="0" applyFont="1" applyBorder="1" applyAlignment="1">
      <alignment horizontal="center" vertical="center" wrapText="1"/>
    </xf>
    <xf numFmtId="2" fontId="9" fillId="0" borderId="10" xfId="0" applyNumberFormat="1" applyFont="1" applyBorder="1" applyAlignment="1">
      <alignment horizontal="right" vertical="center"/>
    </xf>
    <xf numFmtId="41" fontId="9" fillId="7" borderId="10" xfId="7" applyFont="1" applyFill="1" applyBorder="1" applyAlignment="1">
      <alignment horizontal="left" vertical="center"/>
    </xf>
    <xf numFmtId="0" fontId="9" fillId="7" borderId="36" xfId="0" applyFont="1" applyFill="1" applyBorder="1" applyAlignment="1">
      <alignment horizontal="center" vertical="center"/>
    </xf>
    <xf numFmtId="0" fontId="36" fillId="0" borderId="0" xfId="20" applyFont="1" applyFill="1" applyBorder="1" applyAlignment="1" applyProtection="1">
      <alignment horizontal="center" vertical="center"/>
    </xf>
    <xf numFmtId="0" fontId="36" fillId="0" borderId="0" xfId="20" applyFont="1" applyFill="1" applyBorder="1" applyAlignment="1" applyProtection="1">
      <alignment vertical="center"/>
    </xf>
    <xf numFmtId="0" fontId="7" fillId="0" borderId="0" xfId="0" applyFont="1" applyBorder="1" applyAlignment="1">
      <alignment horizontal="left" vertical="center" wrapText="1"/>
    </xf>
    <xf numFmtId="0" fontId="10" fillId="6" borderId="62" xfId="0" applyFont="1" applyFill="1" applyBorder="1" applyAlignment="1">
      <alignment vertical="center"/>
    </xf>
    <xf numFmtId="0" fontId="10" fillId="6" borderId="59" xfId="0" applyFont="1" applyFill="1" applyBorder="1" applyAlignment="1">
      <alignment vertical="center"/>
    </xf>
    <xf numFmtId="0" fontId="49" fillId="6" borderId="59" xfId="0" applyFont="1" applyFill="1" applyBorder="1" applyAlignment="1">
      <alignment vertical="center"/>
    </xf>
    <xf numFmtId="0" fontId="49" fillId="6" borderId="63" xfId="0" applyFont="1" applyFill="1" applyBorder="1" applyAlignment="1">
      <alignment vertical="center"/>
    </xf>
    <xf numFmtId="0" fontId="24" fillId="5" borderId="11" xfId="0" applyFont="1" applyFill="1" applyBorder="1" applyAlignment="1">
      <alignment horizontal="center" vertical="center"/>
    </xf>
    <xf numFmtId="0" fontId="11" fillId="2" borderId="11" xfId="0" applyFont="1" applyFill="1" applyBorder="1" applyAlignment="1">
      <alignment horizontal="center" vertical="center"/>
    </xf>
    <xf numFmtId="0" fontId="9" fillId="0" borderId="36" xfId="0" applyFont="1" applyBorder="1" applyAlignment="1">
      <alignment horizontal="center" vertical="center"/>
    </xf>
    <xf numFmtId="0" fontId="50" fillId="0" borderId="2" xfId="0" applyFont="1" applyBorder="1">
      <alignment vertical="center"/>
    </xf>
    <xf numFmtId="0" fontId="50" fillId="0" borderId="0" xfId="0" applyFont="1" applyBorder="1" applyAlignment="1">
      <alignment horizontal="center" vertical="center"/>
    </xf>
    <xf numFmtId="0" fontId="50" fillId="0" borderId="0" xfId="0" applyFont="1">
      <alignment vertical="center"/>
    </xf>
    <xf numFmtId="0" fontId="50" fillId="8" borderId="0" xfId="0" applyFont="1" applyFill="1" applyBorder="1" applyAlignment="1">
      <alignment horizontal="left" vertical="center"/>
    </xf>
    <xf numFmtId="0" fontId="50" fillId="8" borderId="0" xfId="0" applyFont="1" applyFill="1" applyBorder="1">
      <alignment vertical="center"/>
    </xf>
    <xf numFmtId="0" fontId="50" fillId="8" borderId="0" xfId="0" applyFont="1" applyFill="1" applyBorder="1" applyAlignment="1">
      <alignment horizontal="center" vertical="center"/>
    </xf>
    <xf numFmtId="0" fontId="50" fillId="8" borderId="55" xfId="0" applyFont="1" applyFill="1" applyBorder="1" applyAlignment="1">
      <alignment horizontal="left" vertical="center" shrinkToFit="1"/>
    </xf>
    <xf numFmtId="0" fontId="50" fillId="8" borderId="38" xfId="0" applyFont="1" applyFill="1" applyBorder="1" applyAlignment="1">
      <alignment horizontal="left" vertical="center" shrinkToFit="1"/>
    </xf>
    <xf numFmtId="0" fontId="47" fillId="0" borderId="11" xfId="0" applyFont="1" applyBorder="1" applyAlignment="1">
      <alignment horizontal="center" vertical="center"/>
    </xf>
    <xf numFmtId="0" fontId="48" fillId="0" borderId="11" xfId="0" applyFont="1" applyBorder="1" applyAlignment="1">
      <alignment horizontal="center" vertical="center"/>
    </xf>
    <xf numFmtId="0" fontId="9" fillId="0" borderId="0" xfId="0" applyFont="1" applyAlignment="1">
      <alignment horizontal="left" vertical="center" wrapText="1"/>
    </xf>
    <xf numFmtId="0" fontId="9" fillId="0" borderId="11" xfId="0" applyFont="1" applyBorder="1" applyAlignment="1">
      <alignment horizontal="center" vertical="center"/>
    </xf>
    <xf numFmtId="0" fontId="9" fillId="0" borderId="37" xfId="0" applyFont="1" applyBorder="1" applyAlignment="1">
      <alignment horizontal="center" vertical="center"/>
    </xf>
    <xf numFmtId="41" fontId="9" fillId="0" borderId="10" xfId="0" applyNumberFormat="1" applyFont="1" applyBorder="1" applyAlignment="1">
      <alignment horizontal="center" vertical="center"/>
    </xf>
    <xf numFmtId="0" fontId="9" fillId="0" borderId="36" xfId="0" applyFont="1" applyBorder="1" applyAlignment="1">
      <alignment horizontal="left" vertical="center"/>
    </xf>
    <xf numFmtId="0" fontId="9" fillId="0" borderId="11" xfId="0" applyFont="1" applyBorder="1" applyAlignment="1">
      <alignment horizontal="left" vertical="center"/>
    </xf>
    <xf numFmtId="0" fontId="40" fillId="0" borderId="8" xfId="0" applyFont="1" applyBorder="1" applyAlignment="1">
      <alignment horizontal="center" vertical="center"/>
    </xf>
    <xf numFmtId="0" fontId="40" fillId="0" borderId="55" xfId="0" applyFont="1" applyBorder="1" applyAlignment="1">
      <alignment horizontal="center" vertical="center"/>
    </xf>
    <xf numFmtId="0" fontId="40" fillId="0" borderId="38" xfId="0" applyFont="1" applyBorder="1" applyAlignment="1">
      <alignment horizontal="center" vertical="center"/>
    </xf>
    <xf numFmtId="0" fontId="40" fillId="0" borderId="51" xfId="0" applyFont="1" applyBorder="1" applyAlignment="1">
      <alignment horizontal="center" vertical="center"/>
    </xf>
    <xf numFmtId="0" fontId="40" fillId="0" borderId="50" xfId="0" applyFont="1" applyBorder="1" applyAlignment="1">
      <alignment horizontal="center" vertical="center"/>
    </xf>
    <xf numFmtId="0" fontId="40" fillId="0" borderId="52" xfId="0" applyFont="1" applyBorder="1" applyAlignment="1">
      <alignment horizontal="center" vertical="center"/>
    </xf>
    <xf numFmtId="0" fontId="10" fillId="0" borderId="0" xfId="0" applyFont="1" applyBorder="1" applyAlignment="1">
      <alignment horizontal="center" vertical="center" shrinkToFit="1"/>
    </xf>
    <xf numFmtId="0" fontId="47" fillId="5" borderId="11" xfId="0" applyFont="1" applyFill="1" applyBorder="1" applyAlignment="1">
      <alignment horizontal="center" vertical="center"/>
    </xf>
    <xf numFmtId="0" fontId="9" fillId="0" borderId="0" xfId="0" applyFont="1" applyAlignment="1">
      <alignment horizontal="left" vertical="center" shrinkToFit="1"/>
    </xf>
    <xf numFmtId="0" fontId="9" fillId="0" borderId="0" xfId="0" applyFont="1" applyAlignment="1">
      <alignment horizontal="center" vertical="center" wrapText="1"/>
    </xf>
    <xf numFmtId="0" fontId="9" fillId="0" borderId="0" xfId="0" applyFont="1" applyAlignment="1">
      <alignment horizontal="left" vertical="top" wrapText="1"/>
    </xf>
    <xf numFmtId="0" fontId="9" fillId="0" borderId="9" xfId="0" applyNumberFormat="1" applyFont="1" applyFill="1" applyBorder="1" applyAlignment="1">
      <alignment horizontal="center" vertical="center" shrinkToFit="1"/>
    </xf>
    <xf numFmtId="0" fontId="9" fillId="0" borderId="10" xfId="0" applyNumberFormat="1" applyFont="1" applyFill="1" applyBorder="1" applyAlignment="1">
      <alignment horizontal="center" vertical="center" shrinkToFit="1"/>
    </xf>
    <xf numFmtId="0" fontId="24" fillId="5" borderId="9" xfId="0" applyFont="1" applyFill="1" applyBorder="1" applyAlignment="1">
      <alignment horizontal="center" vertical="center"/>
    </xf>
    <xf numFmtId="0" fontId="24" fillId="5" borderId="10" xfId="0" applyFont="1" applyFill="1" applyBorder="1" applyAlignment="1">
      <alignment horizontal="center" vertical="center"/>
    </xf>
    <xf numFmtId="0" fontId="24" fillId="5" borderId="36" xfId="0" applyFont="1" applyFill="1" applyBorder="1" applyAlignment="1">
      <alignment horizontal="center" vertical="center"/>
    </xf>
    <xf numFmtId="0" fontId="9" fillId="0" borderId="11" xfId="0" applyFont="1" applyBorder="1" applyAlignment="1">
      <alignment horizontal="center" vertical="center" wrapText="1"/>
    </xf>
    <xf numFmtId="31" fontId="10" fillId="0" borderId="0" xfId="0" applyNumberFormat="1" applyFont="1" applyBorder="1" applyAlignment="1">
      <alignment horizontal="center" vertical="center"/>
    </xf>
    <xf numFmtId="31" fontId="14" fillId="0" borderId="0" xfId="0" applyNumberFormat="1" applyFont="1" applyBorder="1" applyAlignment="1">
      <alignment horizontal="center" vertical="center"/>
    </xf>
    <xf numFmtId="0" fontId="9" fillId="7" borderId="10" xfId="0" applyFont="1" applyFill="1" applyBorder="1" applyAlignment="1">
      <alignment horizontal="center" vertical="center"/>
    </xf>
    <xf numFmtId="49" fontId="9" fillId="7" borderId="10" xfId="0" applyNumberFormat="1" applyFont="1" applyFill="1" applyBorder="1" applyAlignment="1">
      <alignment horizontal="center" vertical="center"/>
    </xf>
    <xf numFmtId="0" fontId="9" fillId="7" borderId="42" xfId="0" applyFont="1" applyFill="1" applyBorder="1" applyAlignment="1">
      <alignment horizontal="left" vertical="center"/>
    </xf>
    <xf numFmtId="0" fontId="24" fillId="5" borderId="11" xfId="0" applyFont="1" applyFill="1" applyBorder="1" applyAlignment="1">
      <alignment horizontal="center" vertical="center" wrapText="1"/>
    </xf>
    <xf numFmtId="0" fontId="24" fillId="5" borderId="11" xfId="0" applyFont="1" applyFill="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36" xfId="0" applyFont="1" applyBorder="1" applyAlignment="1">
      <alignment horizontal="center" vertical="center"/>
    </xf>
    <xf numFmtId="0" fontId="9" fillId="7" borderId="11" xfId="0" applyFont="1" applyFill="1" applyBorder="1" applyAlignment="1">
      <alignment horizontal="center" vertical="center" wrapText="1"/>
    </xf>
    <xf numFmtId="0" fontId="9" fillId="0" borderId="11" xfId="0" applyFont="1" applyBorder="1" applyAlignment="1">
      <alignment horizontal="center" vertical="center" shrinkToFit="1"/>
    </xf>
    <xf numFmtId="0" fontId="11" fillId="2" borderId="11" xfId="0" applyFont="1" applyFill="1" applyBorder="1" applyAlignment="1">
      <alignment horizontal="center" vertical="center"/>
    </xf>
    <xf numFmtId="0" fontId="11" fillId="2" borderId="11" xfId="0" applyFont="1" applyFill="1" applyBorder="1" applyAlignment="1">
      <alignment horizontal="center" vertical="center" wrapText="1"/>
    </xf>
    <xf numFmtId="0" fontId="11" fillId="2" borderId="51" xfId="0" applyFont="1" applyFill="1" applyBorder="1" applyAlignment="1">
      <alignment horizontal="center" vertical="center"/>
    </xf>
    <xf numFmtId="0" fontId="11" fillId="2" borderId="50" xfId="0" applyFont="1" applyFill="1" applyBorder="1" applyAlignment="1">
      <alignment horizontal="center" vertical="center"/>
    </xf>
    <xf numFmtId="0" fontId="11" fillId="2" borderId="9" xfId="0" applyFont="1" applyFill="1" applyBorder="1" applyAlignment="1">
      <alignment horizontal="center" vertical="center"/>
    </xf>
    <xf numFmtId="0" fontId="7" fillId="0" borderId="11" xfId="0" applyFont="1" applyBorder="1" applyAlignment="1">
      <alignment horizontal="center" vertical="center"/>
    </xf>
    <xf numFmtId="0" fontId="11" fillId="2" borderId="36"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59"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40" xfId="0" applyFont="1" applyFill="1" applyBorder="1" applyAlignment="1">
      <alignment horizontal="center" vertical="center" wrapText="1"/>
    </xf>
    <xf numFmtId="0" fontId="11" fillId="2" borderId="50"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9" fillId="0" borderId="39" xfId="0" applyFont="1" applyBorder="1" applyAlignment="1">
      <alignment horizontal="center" vertical="center" wrapText="1"/>
    </xf>
    <xf numFmtId="0" fontId="9" fillId="7" borderId="43" xfId="0" applyFont="1" applyFill="1" applyBorder="1" applyAlignment="1">
      <alignment horizontal="center" vertical="center"/>
    </xf>
    <xf numFmtId="49" fontId="9" fillId="7" borderId="43" xfId="0" applyNumberFormat="1" applyFont="1" applyFill="1" applyBorder="1" applyAlignment="1">
      <alignment horizontal="center" vertical="center"/>
    </xf>
    <xf numFmtId="49" fontId="9" fillId="7" borderId="46" xfId="0" applyNumberFormat="1" applyFont="1" applyFill="1" applyBorder="1" applyAlignment="1">
      <alignment horizontal="center" vertical="center"/>
    </xf>
    <xf numFmtId="0" fontId="9" fillId="0" borderId="11" xfId="0" applyFont="1" applyBorder="1" applyAlignment="1">
      <alignment vertical="center" wrapText="1"/>
    </xf>
    <xf numFmtId="0" fontId="9" fillId="0" borderId="39" xfId="0" applyFont="1" applyBorder="1" applyAlignment="1">
      <alignment horizontal="center" vertical="center"/>
    </xf>
    <xf numFmtId="0" fontId="9" fillId="7" borderId="39" xfId="0" applyFont="1" applyFill="1" applyBorder="1" applyAlignment="1">
      <alignment horizontal="center" vertical="center" wrapText="1"/>
    </xf>
    <xf numFmtId="49" fontId="9" fillId="7" borderId="45" xfId="0" applyNumberFormat="1" applyFont="1" applyFill="1" applyBorder="1" applyAlignment="1">
      <alignment horizontal="center" vertical="center"/>
    </xf>
    <xf numFmtId="0" fontId="9" fillId="7" borderId="44" xfId="0" applyFont="1" applyFill="1" applyBorder="1" applyAlignment="1">
      <alignment horizontal="left" vertical="center"/>
    </xf>
    <xf numFmtId="0" fontId="9" fillId="0" borderId="39" xfId="0" applyFont="1" applyBorder="1" applyAlignment="1">
      <alignment horizontal="center" vertical="center" shrinkToFit="1"/>
    </xf>
    <xf numFmtId="0" fontId="9" fillId="0" borderId="0" xfId="0" applyFont="1" applyAlignment="1">
      <alignment vertical="center" wrapText="1" shrinkToFit="1"/>
    </xf>
    <xf numFmtId="0" fontId="9" fillId="0" borderId="0" xfId="0" applyFont="1" applyAlignment="1">
      <alignment vertical="center"/>
    </xf>
    <xf numFmtId="0" fontId="9" fillId="0" borderId="0" xfId="0" applyFont="1" applyAlignment="1"/>
    <xf numFmtId="0" fontId="9" fillId="0" borderId="11" xfId="0" applyFont="1" applyBorder="1" applyAlignment="1">
      <alignment vertical="center"/>
    </xf>
    <xf numFmtId="0" fontId="24" fillId="6" borderId="12" xfId="0" applyFont="1" applyFill="1" applyBorder="1" applyAlignment="1">
      <alignment horizontal="left" vertical="center" wrapText="1"/>
    </xf>
    <xf numFmtId="0" fontId="24" fillId="6" borderId="0" xfId="0" applyFont="1" applyFill="1" applyBorder="1" applyAlignment="1">
      <alignment horizontal="left" vertical="center" wrapText="1"/>
    </xf>
    <xf numFmtId="0" fontId="24" fillId="6" borderId="13" xfId="0" applyFont="1" applyFill="1" applyBorder="1" applyAlignment="1">
      <alignment horizontal="left" vertical="center" wrapText="1"/>
    </xf>
    <xf numFmtId="0" fontId="24" fillId="6" borderId="14" xfId="0" applyFont="1" applyFill="1" applyBorder="1" applyAlignment="1">
      <alignment horizontal="left" vertical="center" wrapText="1"/>
    </xf>
    <xf numFmtId="0" fontId="24" fillId="6" borderId="15" xfId="0" applyFont="1" applyFill="1" applyBorder="1" applyAlignment="1">
      <alignment horizontal="left" vertical="center" wrapText="1"/>
    </xf>
    <xf numFmtId="0" fontId="24" fillId="6" borderId="16" xfId="0" applyFont="1" applyFill="1" applyBorder="1" applyAlignment="1">
      <alignment horizontal="left" vertical="center" wrapText="1"/>
    </xf>
    <xf numFmtId="0" fontId="8" fillId="0" borderId="11" xfId="0" applyFont="1" applyBorder="1" applyAlignment="1">
      <alignment horizontal="center" vertical="center" wrapText="1"/>
    </xf>
    <xf numFmtId="0" fontId="21" fillId="0" borderId="0" xfId="0" applyFont="1" applyAlignment="1">
      <alignment vertical="center"/>
    </xf>
    <xf numFmtId="0" fontId="16" fillId="0" borderId="11" xfId="0" applyFont="1" applyBorder="1" applyAlignment="1">
      <alignment vertical="center" wrapText="1"/>
    </xf>
    <xf numFmtId="0" fontId="9" fillId="0" borderId="0" xfId="0" applyFont="1" applyAlignment="1">
      <alignment vertical="center" shrinkToFit="1"/>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36" xfId="0" applyFont="1" applyBorder="1" applyAlignment="1">
      <alignment horizontal="center" vertical="center"/>
    </xf>
    <xf numFmtId="0" fontId="0" fillId="0" borderId="11" xfId="0" applyBorder="1" applyAlignment="1">
      <alignment horizontal="center" vertical="center"/>
    </xf>
  </cellXfs>
  <cellStyles count="43">
    <cellStyle name="Comma [0]_ SG&amp;A Bridge " xfId="1"/>
    <cellStyle name="Comma_ SG&amp;A Bridge " xfId="2"/>
    <cellStyle name="Currency [0]_ SG&amp;A Bridge " xfId="3"/>
    <cellStyle name="Currency_ SG&amp;A Bridge " xfId="4"/>
    <cellStyle name="Normal_ SG&amp;A Bridge " xfId="5"/>
    <cellStyle name="뒤에 오는 하이퍼링크_고속철도-이미지송부" xfId="6"/>
    <cellStyle name="백분율 2" xfId="22"/>
    <cellStyle name="쉼표 [0]" xfId="7" builtinId="6"/>
    <cellStyle name="쉼표 [0] 2" xfId="8"/>
    <cellStyle name="쉼표 [0] 2 2" xfId="29"/>
    <cellStyle name="쉼표 [0] 3" xfId="9"/>
    <cellStyle name="쉼표 [0] 3 2" xfId="24"/>
    <cellStyle name="쉼표 [0] 3 2 2" xfId="37"/>
    <cellStyle name="쉼표 [0] 3 3" xfId="30"/>
    <cellStyle name="쉼표 [0] 4" xfId="10"/>
    <cellStyle name="쉼표 [0] 4 2" xfId="31"/>
    <cellStyle name="쉼표 [0] 5" xfId="11"/>
    <cellStyle name="쉼표 [0] 5 2" xfId="32"/>
    <cellStyle name="쉼표 [0] 6" xfId="12"/>
    <cellStyle name="쉼표 [0] 6 2" xfId="25"/>
    <cellStyle name="쉼표 [0] 6 2 2" xfId="38"/>
    <cellStyle name="쉼표 [0] 6 3" xfId="33"/>
    <cellStyle name="쉼표 [0] 7" xfId="21"/>
    <cellStyle name="쉼표 [0] 7 2" xfId="35"/>
    <cellStyle name="쉼표 [0] 8" xfId="28"/>
    <cellStyle name="쉼표 [0] 9" xfId="40"/>
    <cellStyle name="스타일 1" xfId="13"/>
    <cellStyle name="콤마 [0]_2000년도전기철재시설(계획)" xfId="14"/>
    <cellStyle name="콤마_2000년도전기철재시설(계획)" xfId="15"/>
    <cellStyle name="통화 [0] 2" xfId="23"/>
    <cellStyle name="통화 [0] 2 2" xfId="36"/>
    <cellStyle name="통화 [0] 3" xfId="34"/>
    <cellStyle name="표준" xfId="0" builtinId="0"/>
    <cellStyle name="표준 2" xfId="16"/>
    <cellStyle name="표준 2 2" xfId="17"/>
    <cellStyle name="표준 2 2 2" xfId="26"/>
    <cellStyle name="표준 3" xfId="18"/>
    <cellStyle name="표준 3 2" xfId="27"/>
    <cellStyle name="표준 4" xfId="19"/>
    <cellStyle name="표준 5" xfId="41"/>
    <cellStyle name="표준 6" xfId="39"/>
    <cellStyle name="하이퍼링크" xfId="20" builtinId="8"/>
    <cellStyle name="하이퍼링크 2" xfId="42"/>
  </cellStyles>
  <dxfs count="0"/>
  <tableStyles count="0" defaultTableStyle="TableStyleMedium9" defaultPivotStyle="PivotStyleLight16"/>
  <colors>
    <mruColors>
      <color rgb="FF99CCFF"/>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txDef>
      <a:spPr>
        <a:noFill/>
      </a:spPr>
      <a:bodyPr vertOverflow="clip" wrap="square" rtlCol="0" anchor="t">
        <a:noAutofit/>
      </a:bodyPr>
      <a:lstStyle>
        <a:defPPr>
          <a:defRPr sz="900">
            <a:solidFill>
              <a:schemeClr val="tx1"/>
            </a:solidFill>
            <a:latin typeface="맑은 고딕" pitchFamily="50" charset="-127"/>
            <a:ea typeface="맑은 고딕" pitchFamily="50" charset="-127"/>
            <a:cs typeface="+mn-cs"/>
          </a:defRPr>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zoomScale="94" zoomScaleNormal="94" workbookViewId="0">
      <selection activeCell="H10" sqref="H10"/>
    </sheetView>
  </sheetViews>
  <sheetFormatPr defaultRowHeight="13.5"/>
  <cols>
    <col min="1" max="1" width="4.6640625" style="103" bestFit="1" customWidth="1"/>
    <col min="2" max="2" width="8.88671875" style="103"/>
    <col min="3" max="3" width="5.33203125" style="103" bestFit="1" customWidth="1"/>
    <col min="4" max="4" width="10.77734375" style="103" bestFit="1" customWidth="1"/>
    <col min="5" max="5" width="6.6640625" style="103" bestFit="1" customWidth="1"/>
    <col min="6" max="6" width="7.5546875" style="103" bestFit="1" customWidth="1"/>
    <col min="7" max="7" width="10.77734375" style="103" customWidth="1"/>
    <col min="8" max="8" width="12.77734375" style="103" customWidth="1"/>
    <col min="9" max="10" width="10.77734375" style="103" customWidth="1"/>
    <col min="11" max="11" width="20.77734375" style="103" customWidth="1"/>
    <col min="12" max="13" width="8.33203125" style="103" customWidth="1"/>
    <col min="14" max="14" width="8.88671875" style="103"/>
    <col min="15" max="15" width="12.77734375" style="103" customWidth="1"/>
    <col min="16" max="16" width="23.6640625" style="103" bestFit="1" customWidth="1"/>
    <col min="17" max="17" width="14.77734375" style="103" customWidth="1"/>
    <col min="18" max="18" width="21.44140625" style="103" bestFit="1" customWidth="1"/>
    <col min="19" max="16384" width="8.88671875" style="103"/>
  </cols>
  <sheetData>
    <row r="1" spans="1:18" ht="20.25" customHeight="1">
      <c r="A1" s="132" t="s">
        <v>460</v>
      </c>
      <c r="B1" s="132"/>
      <c r="C1" s="132"/>
      <c r="D1" s="132"/>
      <c r="E1" s="132"/>
      <c r="F1" s="132"/>
      <c r="G1" s="132"/>
      <c r="H1" s="132"/>
      <c r="I1" s="132"/>
      <c r="J1" s="132"/>
      <c r="K1" s="132"/>
      <c r="L1" s="132"/>
      <c r="M1" s="132"/>
      <c r="N1" s="132"/>
      <c r="O1" s="132"/>
      <c r="P1" s="132"/>
      <c r="Q1" s="132"/>
      <c r="R1" s="132"/>
    </row>
    <row r="2" spans="1:18">
      <c r="C2" s="104"/>
      <c r="D2" s="104"/>
      <c r="E2" s="104"/>
      <c r="F2" s="104"/>
      <c r="G2" s="104"/>
      <c r="H2" s="104"/>
      <c r="I2" s="104"/>
      <c r="J2" s="104"/>
      <c r="K2" s="104"/>
      <c r="L2" s="104"/>
      <c r="M2" s="104"/>
      <c r="N2" s="104"/>
      <c r="O2" s="104"/>
      <c r="P2" s="104"/>
      <c r="Q2" s="104"/>
      <c r="R2" s="104"/>
    </row>
    <row r="3" spans="1:18" ht="24">
      <c r="A3" s="105" t="s">
        <v>400</v>
      </c>
      <c r="B3" s="106" t="s">
        <v>401</v>
      </c>
      <c r="C3" s="106" t="s">
        <v>403</v>
      </c>
      <c r="D3" s="106" t="s">
        <v>402</v>
      </c>
      <c r="E3" s="106" t="s">
        <v>404</v>
      </c>
      <c r="F3" s="106" t="s">
        <v>413</v>
      </c>
      <c r="G3" s="106" t="s">
        <v>405</v>
      </c>
      <c r="H3" s="107" t="s">
        <v>416</v>
      </c>
      <c r="I3" s="106" t="s">
        <v>406</v>
      </c>
      <c r="J3" s="106" t="s">
        <v>407</v>
      </c>
      <c r="K3" s="106" t="s">
        <v>414</v>
      </c>
      <c r="L3" s="106" t="s">
        <v>411</v>
      </c>
      <c r="M3" s="106" t="s">
        <v>412</v>
      </c>
      <c r="N3" s="106" t="s">
        <v>408</v>
      </c>
      <c r="O3" s="106" t="s">
        <v>409</v>
      </c>
      <c r="P3" s="106" t="s">
        <v>426</v>
      </c>
      <c r="Q3" s="106" t="s">
        <v>410</v>
      </c>
      <c r="R3" s="107" t="s">
        <v>440</v>
      </c>
    </row>
    <row r="4" spans="1:18" ht="20.100000000000001" customHeight="1">
      <c r="A4" s="108">
        <v>1</v>
      </c>
      <c r="B4" s="110"/>
      <c r="C4" s="110"/>
      <c r="D4" s="110"/>
      <c r="E4" s="110"/>
      <c r="F4" s="110"/>
      <c r="G4" s="110"/>
      <c r="H4" s="110"/>
      <c r="I4" s="110"/>
      <c r="J4" s="110"/>
      <c r="K4" s="110"/>
      <c r="L4" s="110"/>
      <c r="M4" s="110"/>
      <c r="N4" s="110"/>
      <c r="O4" s="110"/>
      <c r="P4" s="133"/>
      <c r="Q4" s="110"/>
      <c r="R4" s="110"/>
    </row>
    <row r="5" spans="1:18" ht="20.100000000000001" customHeight="1">
      <c r="A5" s="108">
        <v>2</v>
      </c>
      <c r="B5" s="110"/>
      <c r="C5" s="110"/>
      <c r="D5" s="110"/>
      <c r="E5" s="110"/>
      <c r="F5" s="110"/>
      <c r="G5" s="110"/>
      <c r="H5" s="110"/>
      <c r="I5" s="110"/>
      <c r="J5" s="110"/>
      <c r="K5" s="110"/>
      <c r="L5" s="110"/>
      <c r="M5" s="110"/>
      <c r="N5" s="110"/>
      <c r="O5" s="110"/>
      <c r="P5" s="133"/>
      <c r="Q5" s="110"/>
      <c r="R5" s="110"/>
    </row>
    <row r="6" spans="1:18" ht="20.100000000000001" customHeight="1">
      <c r="A6" s="108">
        <v>3</v>
      </c>
      <c r="B6" s="110"/>
      <c r="C6" s="110"/>
      <c r="D6" s="110"/>
      <c r="E6" s="110"/>
      <c r="F6" s="110"/>
      <c r="G6" s="110"/>
      <c r="H6" s="110"/>
      <c r="I6" s="110"/>
      <c r="J6" s="110"/>
      <c r="K6" s="110"/>
      <c r="L6" s="110"/>
      <c r="M6" s="110"/>
      <c r="N6" s="110"/>
      <c r="O6" s="110"/>
      <c r="P6" s="133"/>
      <c r="Q6" s="110"/>
      <c r="R6" s="110"/>
    </row>
    <row r="7" spans="1:18" ht="20.100000000000001" customHeight="1">
      <c r="A7" s="108">
        <v>4</v>
      </c>
      <c r="B7" s="110"/>
      <c r="C7" s="110"/>
      <c r="D7" s="110"/>
      <c r="E7" s="110"/>
      <c r="F7" s="110"/>
      <c r="G7" s="110"/>
      <c r="H7" s="110"/>
      <c r="I7" s="110"/>
      <c r="J7" s="110"/>
      <c r="K7" s="110"/>
      <c r="L7" s="110"/>
      <c r="M7" s="110"/>
      <c r="N7" s="110"/>
      <c r="O7" s="110"/>
      <c r="P7" s="133"/>
      <c r="Q7" s="110"/>
      <c r="R7" s="110"/>
    </row>
    <row r="8" spans="1:18" ht="20.100000000000001" customHeight="1">
      <c r="A8" s="108">
        <v>5</v>
      </c>
      <c r="B8" s="110"/>
      <c r="C8" s="110"/>
      <c r="D8" s="110"/>
      <c r="E8" s="110"/>
      <c r="F8" s="110"/>
      <c r="G8" s="110"/>
      <c r="H8" s="110"/>
      <c r="I8" s="110"/>
      <c r="J8" s="110"/>
      <c r="K8" s="110"/>
      <c r="L8" s="110"/>
      <c r="M8" s="110"/>
      <c r="N8" s="110"/>
      <c r="O8" s="110"/>
      <c r="P8" s="133"/>
      <c r="Q8" s="110"/>
      <c r="R8" s="110"/>
    </row>
    <row r="9" spans="1:18" ht="20.100000000000001" customHeight="1">
      <c r="A9" s="108">
        <v>6</v>
      </c>
      <c r="B9" s="110"/>
      <c r="C9" s="110"/>
      <c r="D9" s="110"/>
      <c r="E9" s="110"/>
      <c r="F9" s="110"/>
      <c r="G9" s="110"/>
      <c r="H9" s="110"/>
      <c r="I9" s="110"/>
      <c r="J9" s="110"/>
      <c r="K9" s="110"/>
      <c r="L9" s="110"/>
      <c r="M9" s="110"/>
      <c r="N9" s="110"/>
      <c r="O9" s="110"/>
      <c r="P9" s="133"/>
      <c r="Q9" s="110"/>
      <c r="R9" s="110"/>
    </row>
    <row r="10" spans="1:18" ht="20.100000000000001" customHeight="1">
      <c r="A10" s="108">
        <v>7</v>
      </c>
      <c r="B10" s="110"/>
      <c r="C10" s="110"/>
      <c r="D10" s="110"/>
      <c r="E10" s="110"/>
      <c r="F10" s="110"/>
      <c r="G10" s="110"/>
      <c r="H10" s="110"/>
      <c r="I10" s="110"/>
      <c r="J10" s="110"/>
      <c r="K10" s="110"/>
      <c r="L10" s="110"/>
      <c r="M10" s="110"/>
      <c r="N10" s="110"/>
      <c r="O10" s="110"/>
      <c r="P10" s="133"/>
      <c r="Q10" s="110"/>
      <c r="R10" s="110"/>
    </row>
    <row r="11" spans="1:18" ht="20.100000000000001" customHeight="1">
      <c r="A11" s="108">
        <v>8</v>
      </c>
      <c r="B11" s="110"/>
      <c r="C11" s="110"/>
      <c r="D11" s="110"/>
      <c r="E11" s="110"/>
      <c r="F11" s="110"/>
      <c r="G11" s="110"/>
      <c r="H11" s="110"/>
      <c r="I11" s="110"/>
      <c r="J11" s="110"/>
      <c r="K11" s="110"/>
      <c r="L11" s="110"/>
      <c r="M11" s="110"/>
      <c r="N11" s="110"/>
      <c r="O11" s="110"/>
      <c r="P11" s="133"/>
      <c r="Q11" s="110"/>
      <c r="R11" s="110"/>
    </row>
    <row r="12" spans="1:18" ht="20.100000000000001" customHeight="1">
      <c r="A12" s="108">
        <v>9</v>
      </c>
      <c r="B12" s="110"/>
      <c r="C12" s="110"/>
      <c r="D12" s="110"/>
      <c r="E12" s="110"/>
      <c r="F12" s="110"/>
      <c r="G12" s="110"/>
      <c r="H12" s="110"/>
      <c r="I12" s="110"/>
      <c r="J12" s="110"/>
      <c r="K12" s="110"/>
      <c r="L12" s="110"/>
      <c r="M12" s="110"/>
      <c r="N12" s="110"/>
      <c r="O12" s="110"/>
      <c r="P12" s="133"/>
      <c r="Q12" s="110"/>
      <c r="R12" s="110"/>
    </row>
    <row r="13" spans="1:18" ht="20.100000000000001" customHeight="1">
      <c r="A13" s="108">
        <v>10</v>
      </c>
      <c r="B13" s="110"/>
      <c r="C13" s="110"/>
      <c r="D13" s="110"/>
      <c r="E13" s="110"/>
      <c r="F13" s="110"/>
      <c r="G13" s="110"/>
      <c r="H13" s="110"/>
      <c r="I13" s="110"/>
      <c r="J13" s="110"/>
      <c r="K13" s="110"/>
      <c r="L13" s="110"/>
      <c r="M13" s="110"/>
      <c r="N13" s="110"/>
      <c r="O13" s="110"/>
      <c r="P13" s="133"/>
      <c r="Q13" s="110"/>
      <c r="R13" s="110"/>
    </row>
    <row r="14" spans="1:18" ht="20.100000000000001" customHeight="1">
      <c r="A14" s="108">
        <v>11</v>
      </c>
      <c r="B14" s="110"/>
      <c r="C14" s="110"/>
      <c r="D14" s="110"/>
      <c r="E14" s="110"/>
      <c r="F14" s="110"/>
      <c r="G14" s="110"/>
      <c r="H14" s="110"/>
      <c r="I14" s="110"/>
      <c r="J14" s="110"/>
      <c r="K14" s="110"/>
      <c r="L14" s="110"/>
      <c r="M14" s="110"/>
      <c r="N14" s="110"/>
      <c r="O14" s="110"/>
      <c r="P14" s="133"/>
      <c r="Q14" s="110"/>
      <c r="R14" s="110"/>
    </row>
    <row r="15" spans="1:18" ht="20.100000000000001" customHeight="1">
      <c r="A15" s="108">
        <v>12</v>
      </c>
      <c r="B15" s="110"/>
      <c r="C15" s="110"/>
      <c r="D15" s="110"/>
      <c r="E15" s="110"/>
      <c r="F15" s="110"/>
      <c r="G15" s="110"/>
      <c r="H15" s="110"/>
      <c r="I15" s="110"/>
      <c r="J15" s="110"/>
      <c r="K15" s="110"/>
      <c r="L15" s="110"/>
      <c r="M15" s="110"/>
      <c r="N15" s="110"/>
      <c r="O15" s="110"/>
      <c r="P15" s="133"/>
      <c r="Q15" s="110"/>
      <c r="R15" s="110"/>
    </row>
    <row r="16" spans="1:18" ht="20.100000000000001" customHeight="1">
      <c r="A16" s="108">
        <v>13</v>
      </c>
      <c r="B16" s="110"/>
      <c r="C16" s="110"/>
      <c r="D16" s="110"/>
      <c r="E16" s="110"/>
      <c r="F16" s="110"/>
      <c r="G16" s="110"/>
      <c r="H16" s="110"/>
      <c r="I16" s="110"/>
      <c r="J16" s="110"/>
      <c r="K16" s="110"/>
      <c r="L16" s="110"/>
      <c r="M16" s="110"/>
      <c r="N16" s="110"/>
      <c r="O16" s="110"/>
      <c r="P16" s="133"/>
      <c r="Q16" s="110"/>
      <c r="R16" s="110"/>
    </row>
    <row r="17" spans="1:18" ht="20.100000000000001" customHeight="1">
      <c r="A17" s="108">
        <v>14</v>
      </c>
      <c r="B17" s="110"/>
      <c r="C17" s="110"/>
      <c r="D17" s="110"/>
      <c r="E17" s="110"/>
      <c r="F17" s="110"/>
      <c r="G17" s="110"/>
      <c r="H17" s="110"/>
      <c r="I17" s="110"/>
      <c r="J17" s="110"/>
      <c r="K17" s="110"/>
      <c r="L17" s="110"/>
      <c r="M17" s="110"/>
      <c r="N17" s="110"/>
      <c r="O17" s="110"/>
      <c r="P17" s="133"/>
      <c r="Q17" s="110"/>
      <c r="R17" s="110"/>
    </row>
    <row r="18" spans="1:18" ht="20.100000000000001" customHeight="1">
      <c r="A18" s="108">
        <v>15</v>
      </c>
      <c r="B18" s="110"/>
      <c r="C18" s="110"/>
      <c r="D18" s="110"/>
      <c r="E18" s="110"/>
      <c r="F18" s="110"/>
      <c r="G18" s="110"/>
      <c r="H18" s="110"/>
      <c r="I18" s="110"/>
      <c r="J18" s="110"/>
      <c r="K18" s="110"/>
      <c r="L18" s="110"/>
      <c r="M18" s="110"/>
      <c r="N18" s="110"/>
      <c r="O18" s="110"/>
      <c r="P18" s="133"/>
      <c r="Q18" s="110"/>
      <c r="R18" s="110"/>
    </row>
    <row r="19" spans="1:18" ht="20.100000000000001" customHeight="1">
      <c r="A19" s="108">
        <v>16</v>
      </c>
      <c r="B19" s="110"/>
      <c r="C19" s="110"/>
      <c r="D19" s="110"/>
      <c r="E19" s="110"/>
      <c r="F19" s="110"/>
      <c r="G19" s="110"/>
      <c r="H19" s="110"/>
      <c r="I19" s="110"/>
      <c r="J19" s="110"/>
      <c r="K19" s="110"/>
      <c r="L19" s="110"/>
      <c r="M19" s="110"/>
      <c r="N19" s="110"/>
      <c r="O19" s="110"/>
      <c r="P19" s="133"/>
      <c r="Q19" s="110"/>
      <c r="R19" s="110"/>
    </row>
    <row r="20" spans="1:18" ht="20.100000000000001" customHeight="1">
      <c r="A20" s="108">
        <v>17</v>
      </c>
      <c r="B20" s="110"/>
      <c r="C20" s="110"/>
      <c r="D20" s="110"/>
      <c r="E20" s="110"/>
      <c r="F20" s="110"/>
      <c r="G20" s="110"/>
      <c r="H20" s="110"/>
      <c r="I20" s="110"/>
      <c r="J20" s="110"/>
      <c r="K20" s="110"/>
      <c r="L20" s="110"/>
      <c r="M20" s="110"/>
      <c r="N20" s="110"/>
      <c r="O20" s="110"/>
      <c r="P20" s="133"/>
      <c r="Q20" s="110"/>
      <c r="R20" s="110"/>
    </row>
    <row r="21" spans="1:18" ht="20.100000000000001" customHeight="1">
      <c r="A21" s="108">
        <v>18</v>
      </c>
      <c r="B21" s="110"/>
      <c r="C21" s="110"/>
      <c r="D21" s="110"/>
      <c r="E21" s="110"/>
      <c r="F21" s="110"/>
      <c r="G21" s="110"/>
      <c r="H21" s="110"/>
      <c r="I21" s="110"/>
      <c r="J21" s="110"/>
      <c r="K21" s="110"/>
      <c r="L21" s="110"/>
      <c r="M21" s="110"/>
      <c r="N21" s="110"/>
      <c r="O21" s="110"/>
      <c r="P21" s="133"/>
      <c r="Q21" s="110"/>
      <c r="R21" s="110"/>
    </row>
    <row r="22" spans="1:18" ht="20.100000000000001" customHeight="1">
      <c r="A22" s="108">
        <v>19</v>
      </c>
      <c r="B22" s="110"/>
      <c r="C22" s="110"/>
      <c r="D22" s="110"/>
      <c r="E22" s="110"/>
      <c r="F22" s="110"/>
      <c r="G22" s="110"/>
      <c r="H22" s="110"/>
      <c r="I22" s="110"/>
      <c r="J22" s="110"/>
      <c r="K22" s="110"/>
      <c r="L22" s="110"/>
      <c r="M22" s="110"/>
      <c r="N22" s="110"/>
      <c r="O22" s="110"/>
      <c r="P22" s="133"/>
      <c r="Q22" s="110"/>
      <c r="R22" s="110"/>
    </row>
    <row r="23" spans="1:18" ht="20.100000000000001" customHeight="1">
      <c r="A23" s="108">
        <v>20</v>
      </c>
      <c r="B23" s="110"/>
      <c r="C23" s="110"/>
      <c r="D23" s="110"/>
      <c r="E23" s="110"/>
      <c r="F23" s="110"/>
      <c r="G23" s="110"/>
      <c r="H23" s="110"/>
      <c r="I23" s="110"/>
      <c r="J23" s="110"/>
      <c r="K23" s="110"/>
      <c r="L23" s="110"/>
      <c r="M23" s="110"/>
      <c r="N23" s="110"/>
      <c r="O23" s="110"/>
      <c r="P23" s="133"/>
      <c r="Q23" s="110"/>
      <c r="R23" s="110"/>
    </row>
    <row r="24" spans="1:18" ht="20.100000000000001" customHeight="1">
      <c r="A24" s="108">
        <v>21</v>
      </c>
      <c r="B24" s="110"/>
      <c r="C24" s="110"/>
      <c r="D24" s="110"/>
      <c r="E24" s="110"/>
      <c r="F24" s="110"/>
      <c r="G24" s="110"/>
      <c r="H24" s="110"/>
      <c r="I24" s="110"/>
      <c r="J24" s="110"/>
      <c r="K24" s="110"/>
      <c r="L24" s="110"/>
      <c r="M24" s="110"/>
      <c r="N24" s="110"/>
      <c r="O24" s="110"/>
      <c r="P24" s="133"/>
      <c r="Q24" s="110"/>
      <c r="R24" s="110"/>
    </row>
    <row r="25" spans="1:18" ht="20.100000000000001" customHeight="1">
      <c r="A25" s="108">
        <v>22</v>
      </c>
      <c r="B25" s="110"/>
      <c r="C25" s="110"/>
      <c r="D25" s="110"/>
      <c r="E25" s="110"/>
      <c r="F25" s="110"/>
      <c r="G25" s="110"/>
      <c r="H25" s="110"/>
      <c r="I25" s="110"/>
      <c r="J25" s="110"/>
      <c r="K25" s="110"/>
      <c r="L25" s="110"/>
      <c r="M25" s="110"/>
      <c r="N25" s="110"/>
      <c r="O25" s="110"/>
      <c r="P25" s="133"/>
      <c r="Q25" s="110"/>
      <c r="R25" s="110"/>
    </row>
    <row r="26" spans="1:18" ht="20.100000000000001" customHeight="1">
      <c r="A26" s="108">
        <v>23</v>
      </c>
      <c r="B26" s="110"/>
      <c r="C26" s="110"/>
      <c r="D26" s="110"/>
      <c r="E26" s="110"/>
      <c r="F26" s="110"/>
      <c r="G26" s="110"/>
      <c r="H26" s="110"/>
      <c r="I26" s="110"/>
      <c r="J26" s="110"/>
      <c r="K26" s="110"/>
      <c r="L26" s="110"/>
      <c r="M26" s="110"/>
      <c r="N26" s="110"/>
      <c r="O26" s="110"/>
      <c r="P26" s="133"/>
      <c r="Q26" s="110"/>
      <c r="R26" s="110"/>
    </row>
    <row r="27" spans="1:18" ht="20.100000000000001" customHeight="1">
      <c r="A27" s="108">
        <v>24</v>
      </c>
      <c r="B27" s="110"/>
      <c r="C27" s="110"/>
      <c r="D27" s="110"/>
      <c r="E27" s="110"/>
      <c r="F27" s="110"/>
      <c r="G27" s="110"/>
      <c r="H27" s="110"/>
      <c r="I27" s="110"/>
      <c r="J27" s="110"/>
      <c r="K27" s="110"/>
      <c r="L27" s="110"/>
      <c r="M27" s="110"/>
      <c r="N27" s="110"/>
      <c r="O27" s="110"/>
      <c r="P27" s="133"/>
      <c r="Q27" s="110"/>
      <c r="R27" s="110"/>
    </row>
    <row r="28" spans="1:18" ht="20.100000000000001" customHeight="1">
      <c r="A28" s="108">
        <v>25</v>
      </c>
      <c r="B28" s="110"/>
      <c r="C28" s="110"/>
      <c r="D28" s="110"/>
      <c r="E28" s="110"/>
      <c r="F28" s="110"/>
      <c r="G28" s="110"/>
      <c r="H28" s="110"/>
      <c r="I28" s="110"/>
      <c r="J28" s="110"/>
      <c r="K28" s="110"/>
      <c r="L28" s="110"/>
      <c r="M28" s="110"/>
      <c r="N28" s="110"/>
      <c r="O28" s="110"/>
      <c r="P28" s="133"/>
      <c r="Q28" s="110"/>
      <c r="R28" s="110"/>
    </row>
    <row r="29" spans="1:18" ht="20.100000000000001" customHeight="1">
      <c r="A29" s="108">
        <v>26</v>
      </c>
      <c r="B29" s="110"/>
      <c r="C29" s="110"/>
      <c r="D29" s="110"/>
      <c r="E29" s="110"/>
      <c r="F29" s="110"/>
      <c r="G29" s="110"/>
      <c r="H29" s="110"/>
      <c r="I29" s="110"/>
      <c r="J29" s="110"/>
      <c r="K29" s="110"/>
      <c r="L29" s="110"/>
      <c r="M29" s="110"/>
      <c r="N29" s="110"/>
      <c r="O29" s="110"/>
      <c r="P29" s="133"/>
      <c r="Q29" s="110"/>
      <c r="R29" s="110"/>
    </row>
    <row r="30" spans="1:18" ht="20.100000000000001" customHeight="1">
      <c r="A30" s="108">
        <v>27</v>
      </c>
      <c r="B30" s="110"/>
      <c r="C30" s="110"/>
      <c r="D30" s="110"/>
      <c r="E30" s="110"/>
      <c r="F30" s="110"/>
      <c r="G30" s="110"/>
      <c r="H30" s="110"/>
      <c r="I30" s="110"/>
      <c r="J30" s="110"/>
      <c r="K30" s="110"/>
      <c r="L30" s="110"/>
      <c r="M30" s="110"/>
      <c r="N30" s="110"/>
      <c r="O30" s="110"/>
      <c r="P30" s="133"/>
      <c r="Q30" s="110"/>
      <c r="R30" s="110"/>
    </row>
    <row r="31" spans="1:18" ht="20.100000000000001" customHeight="1">
      <c r="A31" s="108">
        <v>28</v>
      </c>
      <c r="B31" s="110"/>
      <c r="C31" s="110"/>
      <c r="D31" s="110"/>
      <c r="E31" s="110"/>
      <c r="F31" s="110"/>
      <c r="G31" s="110"/>
      <c r="H31" s="110"/>
      <c r="I31" s="110"/>
      <c r="J31" s="110"/>
      <c r="K31" s="110"/>
      <c r="L31" s="110"/>
      <c r="M31" s="110"/>
      <c r="N31" s="110"/>
      <c r="O31" s="110"/>
      <c r="P31" s="133"/>
      <c r="Q31" s="110"/>
      <c r="R31" s="110"/>
    </row>
    <row r="32" spans="1:18" ht="20.100000000000001" customHeight="1">
      <c r="A32" s="108">
        <v>29</v>
      </c>
      <c r="B32" s="110"/>
      <c r="C32" s="110"/>
      <c r="D32" s="110"/>
      <c r="E32" s="110"/>
      <c r="F32" s="110"/>
      <c r="G32" s="110"/>
      <c r="H32" s="110"/>
      <c r="I32" s="110"/>
      <c r="J32" s="110"/>
      <c r="K32" s="110"/>
      <c r="L32" s="110"/>
      <c r="M32" s="110"/>
      <c r="N32" s="110"/>
      <c r="O32" s="110"/>
      <c r="P32" s="133"/>
      <c r="Q32" s="110"/>
      <c r="R32" s="110"/>
    </row>
    <row r="33" spans="1:18" ht="20.100000000000001" customHeight="1">
      <c r="A33" s="108">
        <v>30</v>
      </c>
      <c r="B33" s="110"/>
      <c r="C33" s="110"/>
      <c r="D33" s="110"/>
      <c r="E33" s="110"/>
      <c r="F33" s="110"/>
      <c r="G33" s="110"/>
      <c r="H33" s="110"/>
      <c r="I33" s="110"/>
      <c r="J33" s="110"/>
      <c r="K33" s="110"/>
      <c r="L33" s="110"/>
      <c r="M33" s="110"/>
      <c r="N33" s="110"/>
      <c r="O33" s="110"/>
      <c r="P33" s="133"/>
      <c r="Q33" s="110"/>
      <c r="R33" s="110"/>
    </row>
    <row r="34" spans="1:18" ht="20.100000000000001" customHeight="1">
      <c r="A34" s="108">
        <v>31</v>
      </c>
      <c r="B34" s="110"/>
      <c r="C34" s="110"/>
      <c r="D34" s="110"/>
      <c r="E34" s="110"/>
      <c r="F34" s="110"/>
      <c r="G34" s="110"/>
      <c r="H34" s="110"/>
      <c r="I34" s="110"/>
      <c r="J34" s="110"/>
      <c r="K34" s="110"/>
      <c r="L34" s="110"/>
      <c r="M34" s="110"/>
      <c r="N34" s="110"/>
      <c r="O34" s="110"/>
      <c r="P34" s="133"/>
      <c r="Q34" s="110"/>
      <c r="R34" s="110"/>
    </row>
    <row r="35" spans="1:18" ht="20.100000000000001" customHeight="1">
      <c r="A35" s="108">
        <v>32</v>
      </c>
      <c r="B35" s="110"/>
      <c r="C35" s="110"/>
      <c r="D35" s="110"/>
      <c r="E35" s="110"/>
      <c r="F35" s="110"/>
      <c r="G35" s="110"/>
      <c r="H35" s="110"/>
      <c r="I35" s="110"/>
      <c r="J35" s="110"/>
      <c r="K35" s="110"/>
      <c r="L35" s="110"/>
      <c r="M35" s="110"/>
      <c r="N35" s="110"/>
      <c r="O35" s="110"/>
      <c r="P35" s="133"/>
      <c r="Q35" s="110"/>
      <c r="R35" s="110"/>
    </row>
    <row r="36" spans="1:18" ht="20.100000000000001" customHeight="1">
      <c r="A36" s="108">
        <v>33</v>
      </c>
      <c r="B36" s="110"/>
      <c r="C36" s="110"/>
      <c r="D36" s="110"/>
      <c r="E36" s="110"/>
      <c r="F36" s="110"/>
      <c r="G36" s="110"/>
      <c r="H36" s="110"/>
      <c r="I36" s="110"/>
      <c r="J36" s="110"/>
      <c r="K36" s="110"/>
      <c r="L36" s="110"/>
      <c r="M36" s="110"/>
      <c r="N36" s="110"/>
      <c r="O36" s="110"/>
      <c r="P36" s="133"/>
      <c r="Q36" s="110"/>
      <c r="R36" s="110"/>
    </row>
    <row r="37" spans="1:18" ht="20.100000000000001" customHeight="1">
      <c r="A37" s="108">
        <v>34</v>
      </c>
      <c r="B37" s="110"/>
      <c r="C37" s="110"/>
      <c r="D37" s="110"/>
      <c r="E37" s="110"/>
      <c r="F37" s="110"/>
      <c r="G37" s="110"/>
      <c r="H37" s="110"/>
      <c r="I37" s="110"/>
      <c r="J37" s="110"/>
      <c r="K37" s="110"/>
      <c r="L37" s="110"/>
      <c r="M37" s="110"/>
      <c r="N37" s="110"/>
      <c r="O37" s="110"/>
      <c r="P37" s="133"/>
      <c r="Q37" s="110"/>
      <c r="R37" s="110"/>
    </row>
    <row r="38" spans="1:18" ht="20.100000000000001" customHeight="1">
      <c r="A38" s="108">
        <v>35</v>
      </c>
      <c r="B38" s="110"/>
      <c r="C38" s="110"/>
      <c r="D38" s="110"/>
      <c r="E38" s="110"/>
      <c r="F38" s="110"/>
      <c r="G38" s="110"/>
      <c r="H38" s="110"/>
      <c r="I38" s="110"/>
      <c r="J38" s="110"/>
      <c r="K38" s="110"/>
      <c r="L38" s="110"/>
      <c r="M38" s="110"/>
      <c r="N38" s="110"/>
      <c r="O38" s="110"/>
      <c r="P38" s="133"/>
      <c r="Q38" s="110"/>
      <c r="R38" s="110"/>
    </row>
    <row r="39" spans="1:18" ht="20.100000000000001" customHeight="1">
      <c r="A39" s="108">
        <v>36</v>
      </c>
      <c r="B39" s="110"/>
      <c r="C39" s="110"/>
      <c r="D39" s="110"/>
      <c r="E39" s="110"/>
      <c r="F39" s="110"/>
      <c r="G39" s="110"/>
      <c r="H39" s="110"/>
      <c r="I39" s="110"/>
      <c r="J39" s="110"/>
      <c r="K39" s="110"/>
      <c r="L39" s="110"/>
      <c r="M39" s="110"/>
      <c r="N39" s="110"/>
      <c r="O39" s="110"/>
      <c r="P39" s="133"/>
      <c r="Q39" s="110"/>
      <c r="R39" s="110"/>
    </row>
    <row r="40" spans="1:18" ht="20.100000000000001" customHeight="1">
      <c r="A40" s="108">
        <v>37</v>
      </c>
      <c r="B40" s="110"/>
      <c r="C40" s="110"/>
      <c r="D40" s="110"/>
      <c r="E40" s="110"/>
      <c r="F40" s="110"/>
      <c r="G40" s="110"/>
      <c r="H40" s="110"/>
      <c r="I40" s="110"/>
      <c r="J40" s="110"/>
      <c r="K40" s="110"/>
      <c r="L40" s="110"/>
      <c r="M40" s="110"/>
      <c r="N40" s="110"/>
      <c r="O40" s="110"/>
      <c r="P40" s="133"/>
      <c r="Q40" s="110"/>
      <c r="R40" s="110"/>
    </row>
    <row r="41" spans="1:18" ht="20.100000000000001" customHeight="1">
      <c r="A41" s="108">
        <v>38</v>
      </c>
      <c r="B41" s="110"/>
      <c r="C41" s="110"/>
      <c r="D41" s="110"/>
      <c r="E41" s="110"/>
      <c r="F41" s="110"/>
      <c r="G41" s="110"/>
      <c r="H41" s="110"/>
      <c r="I41" s="110"/>
      <c r="J41" s="110"/>
      <c r="K41" s="110"/>
      <c r="L41" s="110"/>
      <c r="M41" s="110"/>
      <c r="N41" s="110"/>
      <c r="O41" s="110"/>
      <c r="P41" s="133"/>
      <c r="Q41" s="110"/>
      <c r="R41" s="110"/>
    </row>
    <row r="42" spans="1:18" ht="20.100000000000001" customHeight="1">
      <c r="A42" s="108">
        <v>39</v>
      </c>
      <c r="B42" s="110"/>
      <c r="C42" s="110"/>
      <c r="D42" s="110"/>
      <c r="E42" s="110"/>
      <c r="F42" s="110"/>
      <c r="G42" s="110"/>
      <c r="H42" s="110"/>
      <c r="I42" s="110"/>
      <c r="J42" s="110"/>
      <c r="K42" s="110"/>
      <c r="L42" s="110"/>
      <c r="M42" s="110"/>
      <c r="N42" s="110"/>
      <c r="O42" s="110"/>
      <c r="P42" s="133"/>
      <c r="Q42" s="110"/>
      <c r="R42" s="110"/>
    </row>
    <row r="43" spans="1:18" ht="20.100000000000001" customHeight="1">
      <c r="A43" s="108">
        <v>40</v>
      </c>
      <c r="B43" s="110"/>
      <c r="C43" s="110"/>
      <c r="D43" s="110"/>
      <c r="E43" s="110"/>
      <c r="F43" s="110"/>
      <c r="G43" s="110"/>
      <c r="H43" s="110"/>
      <c r="I43" s="110"/>
      <c r="J43" s="110"/>
      <c r="K43" s="110"/>
      <c r="L43" s="110"/>
      <c r="M43" s="110"/>
      <c r="N43" s="110"/>
      <c r="O43" s="110"/>
      <c r="P43" s="133"/>
      <c r="Q43" s="110"/>
      <c r="R43" s="110"/>
    </row>
    <row r="44" spans="1:18" ht="20.100000000000001" customHeight="1">
      <c r="A44" s="108">
        <v>41</v>
      </c>
      <c r="B44" s="110"/>
      <c r="C44" s="110"/>
      <c r="D44" s="110"/>
      <c r="E44" s="110"/>
      <c r="F44" s="110"/>
      <c r="G44" s="110"/>
      <c r="H44" s="110"/>
      <c r="I44" s="110"/>
      <c r="J44" s="110"/>
      <c r="K44" s="110"/>
      <c r="L44" s="110"/>
      <c r="M44" s="110"/>
      <c r="N44" s="110"/>
      <c r="O44" s="110"/>
      <c r="P44" s="133"/>
      <c r="Q44" s="110"/>
      <c r="R44" s="110"/>
    </row>
    <row r="45" spans="1:18" ht="20.100000000000001" customHeight="1">
      <c r="A45" s="108">
        <v>42</v>
      </c>
      <c r="B45" s="110"/>
      <c r="C45" s="110"/>
      <c r="D45" s="110"/>
      <c r="E45" s="110"/>
      <c r="F45" s="110"/>
      <c r="G45" s="110"/>
      <c r="H45" s="110"/>
      <c r="I45" s="110"/>
      <c r="J45" s="110"/>
      <c r="K45" s="110"/>
      <c r="L45" s="110"/>
      <c r="M45" s="110"/>
      <c r="N45" s="110"/>
      <c r="O45" s="110"/>
      <c r="P45" s="133"/>
      <c r="Q45" s="110"/>
      <c r="R45" s="110"/>
    </row>
    <row r="46" spans="1:18" ht="20.100000000000001" customHeight="1">
      <c r="A46" s="108">
        <v>43</v>
      </c>
      <c r="B46" s="110"/>
      <c r="C46" s="110"/>
      <c r="D46" s="110"/>
      <c r="E46" s="110"/>
      <c r="F46" s="110"/>
      <c r="G46" s="110"/>
      <c r="H46" s="110"/>
      <c r="I46" s="110"/>
      <c r="J46" s="110"/>
      <c r="K46" s="110"/>
      <c r="L46" s="110"/>
      <c r="M46" s="110"/>
      <c r="N46" s="110"/>
      <c r="O46" s="110"/>
      <c r="P46" s="133"/>
      <c r="Q46" s="110"/>
      <c r="R46" s="110"/>
    </row>
    <row r="47" spans="1:18" ht="20.100000000000001" customHeight="1">
      <c r="A47" s="108">
        <v>44</v>
      </c>
      <c r="B47" s="110"/>
      <c r="C47" s="110"/>
      <c r="D47" s="110"/>
      <c r="E47" s="110"/>
      <c r="F47" s="110"/>
      <c r="G47" s="110"/>
      <c r="H47" s="110"/>
      <c r="I47" s="110"/>
      <c r="J47" s="110"/>
      <c r="K47" s="110"/>
      <c r="L47" s="110"/>
      <c r="M47" s="110"/>
      <c r="N47" s="110"/>
      <c r="O47" s="110"/>
      <c r="P47" s="133"/>
      <c r="Q47" s="110"/>
      <c r="R47" s="110"/>
    </row>
    <row r="48" spans="1:18" ht="20.100000000000001" customHeight="1">
      <c r="A48" s="108">
        <v>45</v>
      </c>
      <c r="B48" s="110"/>
      <c r="C48" s="110"/>
      <c r="D48" s="110"/>
      <c r="E48" s="110"/>
      <c r="F48" s="110"/>
      <c r="G48" s="110"/>
      <c r="H48" s="110"/>
      <c r="I48" s="110"/>
      <c r="J48" s="110"/>
      <c r="K48" s="110"/>
      <c r="L48" s="110"/>
      <c r="M48" s="110"/>
      <c r="N48" s="110"/>
      <c r="O48" s="110"/>
      <c r="P48" s="133"/>
      <c r="Q48" s="110"/>
      <c r="R48" s="110"/>
    </row>
    <row r="49" spans="1:18" ht="20.100000000000001" customHeight="1">
      <c r="A49" s="108">
        <v>46</v>
      </c>
      <c r="B49" s="110"/>
      <c r="C49" s="110"/>
      <c r="D49" s="110"/>
      <c r="E49" s="110"/>
      <c r="F49" s="110"/>
      <c r="G49" s="110"/>
      <c r="H49" s="110"/>
      <c r="I49" s="110"/>
      <c r="J49" s="110"/>
      <c r="K49" s="110"/>
      <c r="L49" s="110"/>
      <c r="M49" s="110"/>
      <c r="N49" s="110"/>
      <c r="O49" s="110"/>
      <c r="P49" s="133"/>
      <c r="Q49" s="110"/>
      <c r="R49" s="110"/>
    </row>
    <row r="50" spans="1:18" ht="20.100000000000001" customHeight="1">
      <c r="A50" s="108">
        <v>47</v>
      </c>
      <c r="B50" s="110"/>
      <c r="C50" s="110"/>
      <c r="D50" s="110"/>
      <c r="E50" s="110"/>
      <c r="F50" s="110"/>
      <c r="G50" s="110"/>
      <c r="H50" s="110"/>
      <c r="I50" s="110"/>
      <c r="J50" s="110"/>
      <c r="K50" s="110"/>
      <c r="L50" s="110"/>
      <c r="M50" s="110"/>
      <c r="N50" s="110"/>
      <c r="O50" s="110"/>
      <c r="P50" s="133"/>
      <c r="Q50" s="110"/>
      <c r="R50" s="110"/>
    </row>
    <row r="51" spans="1:18" ht="20.100000000000001" customHeight="1">
      <c r="A51" s="108">
        <v>48</v>
      </c>
      <c r="B51" s="110"/>
      <c r="C51" s="110"/>
      <c r="D51" s="110"/>
      <c r="E51" s="110"/>
      <c r="F51" s="110"/>
      <c r="G51" s="110"/>
      <c r="H51" s="110"/>
      <c r="I51" s="110"/>
      <c r="J51" s="110"/>
      <c r="K51" s="110"/>
      <c r="L51" s="110"/>
      <c r="M51" s="110"/>
      <c r="N51" s="110"/>
      <c r="O51" s="110"/>
      <c r="P51" s="133"/>
      <c r="Q51" s="110"/>
      <c r="R51" s="110"/>
    </row>
    <row r="52" spans="1:18" ht="20.100000000000001" customHeight="1">
      <c r="A52" s="108">
        <v>49</v>
      </c>
      <c r="B52" s="110"/>
      <c r="C52" s="110"/>
      <c r="D52" s="110"/>
      <c r="E52" s="110"/>
      <c r="F52" s="110"/>
      <c r="G52" s="110"/>
      <c r="H52" s="110"/>
      <c r="I52" s="110"/>
      <c r="J52" s="110"/>
      <c r="K52" s="110"/>
      <c r="L52" s="110"/>
      <c r="M52" s="110"/>
      <c r="N52" s="110"/>
      <c r="O52" s="110"/>
      <c r="P52" s="133"/>
      <c r="Q52" s="110"/>
      <c r="R52" s="110"/>
    </row>
    <row r="53" spans="1:18" ht="20.100000000000001" customHeight="1">
      <c r="A53" s="109">
        <v>50</v>
      </c>
      <c r="B53" s="111"/>
      <c r="C53" s="111"/>
      <c r="D53" s="111"/>
      <c r="E53" s="111"/>
      <c r="F53" s="111"/>
      <c r="G53" s="111"/>
      <c r="H53" s="111"/>
      <c r="I53" s="111"/>
      <c r="J53" s="111"/>
      <c r="K53" s="111"/>
      <c r="L53" s="111"/>
      <c r="M53" s="111"/>
      <c r="N53" s="111"/>
      <c r="O53" s="111"/>
      <c r="P53" s="134"/>
      <c r="Q53" s="111"/>
      <c r="R53" s="111"/>
    </row>
    <row r="54" spans="1:18">
      <c r="B54" s="104"/>
      <c r="C54" s="104"/>
      <c r="D54" s="104"/>
      <c r="E54" s="104"/>
      <c r="F54" s="104"/>
      <c r="G54" s="104"/>
      <c r="H54" s="104"/>
      <c r="I54" s="104"/>
      <c r="J54" s="104"/>
      <c r="K54" s="104"/>
      <c r="L54" s="104"/>
      <c r="M54" s="104"/>
      <c r="N54" s="104"/>
      <c r="O54" s="104"/>
      <c r="P54" s="104"/>
      <c r="Q54" s="104"/>
      <c r="R54" s="104"/>
    </row>
  </sheetData>
  <phoneticPr fontId="5" type="noConversion"/>
  <dataValidations xWindow="512" yWindow="486" count="1">
    <dataValidation type="list" allowBlank="1" showInputMessage="1" sqref="D1:D1048576">
      <formula1>"건설환경공학부,기계항공공학부,재료공학부,전기정보공학부,컴퓨터공학부,건축학과,에너지시스템공학부,원자핵공학과,산업공학과,조선해양공학과,협동과정 기술경영경제정책,협동과정 바이오엔지니어링, 협동과정 해양플랜트엔지니어링"</formula1>
    </dataValidation>
  </dataValidations>
  <pageMargins left="0.7" right="0.7" top="0.75" bottom="0.75" header="0.3" footer="0.3"/>
  <extLst>
    <ext xmlns:x14="http://schemas.microsoft.com/office/spreadsheetml/2009/9/main" uri="{CCE6A557-97BC-4b89-ADB6-D9C93CAAB3DF}">
      <x14:dataValidations xmlns:xm="http://schemas.microsoft.com/office/excel/2006/main" xWindow="512" yWindow="486" count="1">
        <x14:dataValidation type="list" allowBlank="1" showInputMessage="1" showErrorMessage="1">
          <x14:formula1>
            <xm:f>인건비지급단가!B$6:N$6</xm:f>
          </x14:formula1>
          <xm:sqref>F1:F1048576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5:N40"/>
  <sheetViews>
    <sheetView zoomScaleNormal="100" workbookViewId="0">
      <selection activeCell="F22" sqref="F22"/>
    </sheetView>
  </sheetViews>
  <sheetFormatPr defaultRowHeight="12"/>
  <cols>
    <col min="1" max="1" width="8.88671875" style="79"/>
    <col min="2" max="8" width="9.88671875" style="79" bestFit="1" customWidth="1"/>
    <col min="9" max="9" width="9.88671875" style="79" customWidth="1"/>
    <col min="10" max="14" width="9.88671875" style="79" bestFit="1" customWidth="1"/>
    <col min="15" max="16384" width="8.88671875" style="79"/>
  </cols>
  <sheetData>
    <row r="5" spans="2:14" ht="20.100000000000001" customHeight="1"/>
    <row r="6" spans="2:14" ht="20.100000000000001" customHeight="1">
      <c r="B6" s="80" t="s">
        <v>189</v>
      </c>
      <c r="C6" s="80" t="s">
        <v>190</v>
      </c>
      <c r="D6" s="80" t="s">
        <v>191</v>
      </c>
      <c r="E6" s="80" t="s">
        <v>192</v>
      </c>
      <c r="F6" s="80" t="s">
        <v>193</v>
      </c>
      <c r="G6" s="80" t="s">
        <v>195</v>
      </c>
      <c r="H6" s="80" t="s">
        <v>194</v>
      </c>
      <c r="I6" s="80" t="s">
        <v>463</v>
      </c>
      <c r="J6" s="80" t="s">
        <v>196</v>
      </c>
      <c r="K6" s="80" t="s">
        <v>197</v>
      </c>
      <c r="L6" s="80" t="s">
        <v>198</v>
      </c>
      <c r="M6" s="80" t="s">
        <v>199</v>
      </c>
      <c r="N6" s="80" t="s">
        <v>200</v>
      </c>
    </row>
    <row r="7" spans="2:14" ht="20.100000000000001" customHeight="1">
      <c r="B7" s="170">
        <v>8500000</v>
      </c>
      <c r="C7" s="170">
        <v>7100000</v>
      </c>
      <c r="D7" s="170">
        <v>6300000</v>
      </c>
      <c r="E7" s="170">
        <v>6450000</v>
      </c>
      <c r="F7" s="170">
        <v>5250000</v>
      </c>
      <c r="G7" s="170">
        <v>4000000</v>
      </c>
      <c r="H7" s="170">
        <v>4000000</v>
      </c>
      <c r="I7" s="170">
        <v>2500000</v>
      </c>
      <c r="J7" s="170">
        <v>2500000</v>
      </c>
      <c r="K7" s="170">
        <v>2500000</v>
      </c>
      <c r="L7" s="170">
        <v>1800000</v>
      </c>
      <c r="M7" s="170">
        <v>1800000</v>
      </c>
      <c r="N7" s="170">
        <v>1000000</v>
      </c>
    </row>
    <row r="8" spans="2:14" ht="20.100000000000001" customHeight="1">
      <c r="B8" s="171"/>
      <c r="C8" s="171"/>
      <c r="D8" s="171"/>
      <c r="E8" s="170"/>
      <c r="F8" s="170"/>
      <c r="G8" s="170"/>
      <c r="H8" s="171"/>
      <c r="I8" s="171"/>
      <c r="J8" s="171"/>
      <c r="K8" s="171"/>
      <c r="L8" s="171"/>
      <c r="M8" s="171"/>
      <c r="N8" s="171"/>
    </row>
    <row r="9" spans="2:14" ht="20.100000000000001" customHeight="1">
      <c r="B9" s="171"/>
      <c r="C9" s="171"/>
      <c r="D9" s="171"/>
      <c r="E9" s="170"/>
      <c r="F9" s="170"/>
      <c r="G9" s="170"/>
      <c r="H9" s="171"/>
      <c r="I9" s="171"/>
      <c r="J9" s="171"/>
      <c r="K9" s="171"/>
      <c r="L9" s="171"/>
      <c r="M9" s="171"/>
      <c r="N9" s="171"/>
    </row>
    <row r="10" spans="2:14" ht="20.100000000000001" customHeight="1">
      <c r="B10" s="171"/>
      <c r="C10" s="171"/>
      <c r="D10" s="171"/>
      <c r="E10" s="170"/>
      <c r="F10" s="170"/>
      <c r="G10" s="170"/>
      <c r="H10" s="171"/>
      <c r="I10" s="171"/>
      <c r="J10" s="171"/>
      <c r="K10" s="171"/>
      <c r="L10" s="171"/>
      <c r="M10" s="171"/>
      <c r="N10" s="171"/>
    </row>
    <row r="11" spans="2:14" ht="20.100000000000001" customHeight="1"/>
    <row r="12" spans="2:14" ht="20.100000000000001" customHeight="1"/>
    <row r="13" spans="2:14" ht="20.100000000000001" customHeight="1"/>
    <row r="14" spans="2:14" ht="20.100000000000001" customHeight="1"/>
    <row r="15" spans="2:14" ht="20.100000000000001" customHeight="1"/>
    <row r="16" spans="2:14"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40" ht="13.5" customHeight="1"/>
  </sheetData>
  <phoneticPr fontId="5" type="noConversion"/>
  <pageMargins left="0.7" right="0.7" top="0.75" bottom="0.75" header="0.3" footer="0.3"/>
  <pageSetup paperSize="9"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CD77"/>
  <sheetViews>
    <sheetView tabSelected="1" zoomScale="95" zoomScaleNormal="95" workbookViewId="0">
      <selection activeCell="L8" sqref="L8"/>
    </sheetView>
  </sheetViews>
  <sheetFormatPr defaultColWidth="1.77734375" defaultRowHeight="18" customHeight="1"/>
  <cols>
    <col min="1" max="1" width="1.77734375" style="101"/>
    <col min="2" max="2" width="1.77734375" style="3" customWidth="1"/>
    <col min="3" max="3" width="1.77734375" style="3"/>
    <col min="4" max="4" width="8.77734375" style="3" customWidth="1"/>
    <col min="5" max="7" width="8.77734375" style="101" customWidth="1"/>
    <col min="8" max="8" width="3.21875" style="101" customWidth="1"/>
    <col min="9" max="9" width="4" style="101" bestFit="1" customWidth="1"/>
    <col min="10" max="22" width="1.77734375" style="3" customWidth="1"/>
    <col min="23" max="23" width="9" style="101" customWidth="1"/>
    <col min="24" max="24" width="2.6640625" style="120" bestFit="1" customWidth="1"/>
    <col min="25" max="25" width="9.5546875" style="101" bestFit="1" customWidth="1"/>
    <col min="26" max="26" width="16.44140625" style="120" customWidth="1"/>
    <col min="27" max="27" width="7.44140625" style="120" customWidth="1"/>
    <col min="28" max="28" width="5.77734375" style="120" customWidth="1"/>
    <col min="29" max="16384" width="1.77734375" style="3"/>
  </cols>
  <sheetData>
    <row r="1" spans="1:82" s="9" customFormat="1" ht="24.95" customHeight="1">
      <c r="A1" s="203" t="s">
        <v>428</v>
      </c>
      <c r="B1" s="204"/>
      <c r="C1" s="204"/>
      <c r="D1" s="204"/>
      <c r="E1" s="204"/>
      <c r="F1" s="204"/>
      <c r="G1" s="204"/>
      <c r="H1" s="204"/>
      <c r="I1" s="204"/>
      <c r="J1" s="204"/>
      <c r="K1" s="204"/>
      <c r="L1" s="204"/>
      <c r="M1" s="204"/>
      <c r="N1" s="204"/>
      <c r="O1" s="204"/>
      <c r="P1" s="204"/>
      <c r="Q1" s="204"/>
      <c r="R1" s="204"/>
      <c r="S1" s="204"/>
      <c r="T1" s="204"/>
      <c r="U1" s="204"/>
      <c r="V1" s="204"/>
      <c r="W1" s="205"/>
      <c r="X1" s="210" t="s">
        <v>430</v>
      </c>
      <c r="Y1" s="210"/>
      <c r="Z1" s="195"/>
      <c r="AA1" s="195"/>
      <c r="AB1" s="195"/>
      <c r="AC1" s="195"/>
      <c r="AE1" s="180" t="s">
        <v>461</v>
      </c>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c r="BI1" s="181"/>
      <c r="BJ1" s="181"/>
      <c r="BK1" s="181"/>
      <c r="BL1" s="181"/>
      <c r="BM1" s="181"/>
      <c r="BN1" s="181"/>
      <c r="BO1" s="181"/>
      <c r="BP1" s="181"/>
      <c r="BQ1" s="181"/>
      <c r="BR1" s="181"/>
      <c r="BS1" s="181"/>
      <c r="BT1" s="181"/>
      <c r="BU1" s="181"/>
      <c r="BV1" s="181"/>
      <c r="BW1" s="181"/>
      <c r="BX1" s="181"/>
      <c r="BY1" s="181"/>
      <c r="BZ1" s="181"/>
      <c r="CA1" s="181"/>
      <c r="CB1" s="182"/>
      <c r="CC1" s="182"/>
      <c r="CD1" s="183"/>
    </row>
    <row r="2" spans="1:82" ht="24.95" customHeight="1">
      <c r="A2" s="206"/>
      <c r="B2" s="207"/>
      <c r="C2" s="207"/>
      <c r="D2" s="207"/>
      <c r="E2" s="207"/>
      <c r="F2" s="207"/>
      <c r="G2" s="207"/>
      <c r="H2" s="207"/>
      <c r="I2" s="207"/>
      <c r="J2" s="207"/>
      <c r="K2" s="207"/>
      <c r="L2" s="207"/>
      <c r="M2" s="207"/>
      <c r="N2" s="207"/>
      <c r="O2" s="207"/>
      <c r="P2" s="207"/>
      <c r="Q2" s="207"/>
      <c r="R2" s="207"/>
      <c r="S2" s="207"/>
      <c r="T2" s="207"/>
      <c r="U2" s="207"/>
      <c r="V2" s="207"/>
      <c r="W2" s="208"/>
      <c r="X2" s="210" t="s">
        <v>429</v>
      </c>
      <c r="Y2" s="210"/>
      <c r="Z2" s="196"/>
      <c r="AA2" s="196"/>
      <c r="AB2" s="196"/>
      <c r="AC2" s="196"/>
      <c r="AE2" s="259" t="s">
        <v>464</v>
      </c>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260"/>
      <c r="BH2" s="260"/>
      <c r="BI2" s="260"/>
      <c r="BJ2" s="260"/>
      <c r="BK2" s="260"/>
      <c r="BL2" s="260"/>
      <c r="BM2" s="260"/>
      <c r="BN2" s="260"/>
      <c r="BO2" s="260"/>
      <c r="BP2" s="260"/>
      <c r="BQ2" s="260"/>
      <c r="BR2" s="260"/>
      <c r="BS2" s="260"/>
      <c r="BT2" s="260"/>
      <c r="BU2" s="260"/>
      <c r="BV2" s="260"/>
      <c r="BW2" s="260"/>
      <c r="BX2" s="260"/>
      <c r="BY2" s="260"/>
      <c r="BZ2" s="260"/>
      <c r="CA2" s="260"/>
      <c r="CB2" s="260"/>
      <c r="CC2" s="260"/>
      <c r="CD2" s="261"/>
    </row>
    <row r="3" spans="1:82" s="189" customFormat="1" ht="20.100000000000001" customHeight="1">
      <c r="A3" s="187"/>
      <c r="B3" s="188"/>
      <c r="C3" s="188"/>
      <c r="D3" s="188"/>
      <c r="E3" s="188"/>
      <c r="F3" s="188"/>
      <c r="G3" s="188"/>
      <c r="H3" s="188"/>
      <c r="I3" s="188"/>
      <c r="J3" s="188"/>
      <c r="K3" s="188"/>
      <c r="L3" s="188"/>
      <c r="M3" s="188"/>
      <c r="N3" s="188"/>
      <c r="O3" s="188"/>
      <c r="P3" s="188"/>
      <c r="Q3" s="188"/>
      <c r="R3" s="188"/>
      <c r="S3" s="188"/>
      <c r="T3" s="188"/>
      <c r="U3" s="188"/>
      <c r="V3" s="188"/>
      <c r="W3" s="188"/>
      <c r="X3" s="190" t="s">
        <v>462</v>
      </c>
      <c r="Y3" s="191"/>
      <c r="Z3" s="192"/>
      <c r="AA3" s="193"/>
      <c r="AB3" s="193"/>
      <c r="AC3" s="194"/>
      <c r="AE3" s="259"/>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1"/>
    </row>
    <row r="4" spans="1:82" s="101" customFormat="1" ht="24.95" customHeight="1">
      <c r="A4" s="20"/>
      <c r="B4" s="168" t="s">
        <v>431</v>
      </c>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8"/>
      <c r="AE4" s="259"/>
      <c r="AF4" s="260"/>
      <c r="AG4" s="260"/>
      <c r="AH4" s="260"/>
      <c r="AI4" s="260"/>
      <c r="AJ4" s="260"/>
      <c r="AK4" s="260"/>
      <c r="AL4" s="260"/>
      <c r="AM4" s="260"/>
      <c r="AN4" s="260"/>
      <c r="AO4" s="260"/>
      <c r="AP4" s="260"/>
      <c r="AQ4" s="260"/>
      <c r="AR4" s="260"/>
      <c r="AS4" s="260"/>
      <c r="AT4" s="260"/>
      <c r="AU4" s="260"/>
      <c r="AV4" s="260"/>
      <c r="AW4" s="260"/>
      <c r="AX4" s="260"/>
      <c r="AY4" s="260"/>
      <c r="AZ4" s="260"/>
      <c r="BA4" s="260"/>
      <c r="BB4" s="260"/>
      <c r="BC4" s="260"/>
      <c r="BD4" s="260"/>
      <c r="BE4" s="260"/>
      <c r="BF4" s="260"/>
      <c r="BG4" s="260"/>
      <c r="BH4" s="260"/>
      <c r="BI4" s="260"/>
      <c r="BJ4" s="260"/>
      <c r="BK4" s="260"/>
      <c r="BL4" s="260"/>
      <c r="BM4" s="260"/>
      <c r="BN4" s="260"/>
      <c r="BO4" s="260"/>
      <c r="BP4" s="260"/>
      <c r="BQ4" s="260"/>
      <c r="BR4" s="260"/>
      <c r="BS4" s="260"/>
      <c r="BT4" s="260"/>
      <c r="BU4" s="260"/>
      <c r="BV4" s="260"/>
      <c r="BW4" s="260"/>
      <c r="BX4" s="260"/>
      <c r="BY4" s="260"/>
      <c r="BZ4" s="260"/>
      <c r="CA4" s="260"/>
      <c r="CB4" s="260"/>
      <c r="CC4" s="260"/>
      <c r="CD4" s="261"/>
    </row>
    <row r="5" spans="1:82" s="101" customFormat="1" ht="9.9499999999999993" customHeight="1">
      <c r="A5" s="20"/>
      <c r="B5" s="154"/>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8"/>
      <c r="AE5" s="259"/>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c r="BI5" s="260"/>
      <c r="BJ5" s="260"/>
      <c r="BK5" s="260"/>
      <c r="BL5" s="260"/>
      <c r="BM5" s="260"/>
      <c r="BN5" s="260"/>
      <c r="BO5" s="260"/>
      <c r="BP5" s="260"/>
      <c r="BQ5" s="260"/>
      <c r="BR5" s="260"/>
      <c r="BS5" s="260"/>
      <c r="BT5" s="260"/>
      <c r="BU5" s="260"/>
      <c r="BV5" s="260"/>
      <c r="BW5" s="260"/>
      <c r="BX5" s="260"/>
      <c r="BY5" s="260"/>
      <c r="BZ5" s="260"/>
      <c r="CA5" s="260"/>
      <c r="CB5" s="260"/>
      <c r="CC5" s="260"/>
      <c r="CD5" s="261"/>
    </row>
    <row r="6" spans="1:82" s="101" customFormat="1" ht="24.95" customHeight="1">
      <c r="A6" s="20"/>
      <c r="B6" s="226" t="s">
        <v>433</v>
      </c>
      <c r="C6" s="226"/>
      <c r="D6" s="226"/>
      <c r="E6" s="227">
        <f>'연구원 정보'!B4</f>
        <v>0</v>
      </c>
      <c r="F6" s="228"/>
      <c r="G6" s="169" t="s">
        <v>438</v>
      </c>
      <c r="H6" s="216" t="s">
        <v>436</v>
      </c>
      <c r="I6" s="217"/>
      <c r="J6" s="218"/>
      <c r="K6" s="228"/>
      <c r="L6" s="228"/>
      <c r="M6" s="228"/>
      <c r="N6" s="228"/>
      <c r="O6" s="228"/>
      <c r="P6" s="228"/>
      <c r="Q6" s="228"/>
      <c r="R6" s="228"/>
      <c r="S6" s="228"/>
      <c r="T6" s="228"/>
      <c r="U6" s="228"/>
      <c r="V6" s="229"/>
      <c r="W6" s="225" t="s">
        <v>434</v>
      </c>
      <c r="X6" s="225"/>
      <c r="Y6" s="184" t="s">
        <v>435</v>
      </c>
      <c r="Z6" s="237"/>
      <c r="AA6" s="237"/>
      <c r="AB6" s="237"/>
      <c r="AC6" s="18"/>
      <c r="AE6" s="259"/>
      <c r="AF6" s="260"/>
      <c r="AG6" s="260"/>
      <c r="AH6" s="260"/>
      <c r="AI6" s="260"/>
      <c r="AJ6" s="260"/>
      <c r="AK6" s="260"/>
      <c r="AL6" s="260"/>
      <c r="AM6" s="260"/>
      <c r="AN6" s="260"/>
      <c r="AO6" s="260"/>
      <c r="AP6" s="260"/>
      <c r="AQ6" s="260"/>
      <c r="AR6" s="260"/>
      <c r="AS6" s="260"/>
      <c r="AT6" s="260"/>
      <c r="AU6" s="260"/>
      <c r="AV6" s="260"/>
      <c r="AW6" s="260"/>
      <c r="AX6" s="260"/>
      <c r="AY6" s="260"/>
      <c r="AZ6" s="260"/>
      <c r="BA6" s="260"/>
      <c r="BB6" s="260"/>
      <c r="BC6" s="260"/>
      <c r="BD6" s="260"/>
      <c r="BE6" s="260"/>
      <c r="BF6" s="260"/>
      <c r="BG6" s="260"/>
      <c r="BH6" s="260"/>
      <c r="BI6" s="260"/>
      <c r="BJ6" s="260"/>
      <c r="BK6" s="260"/>
      <c r="BL6" s="260"/>
      <c r="BM6" s="260"/>
      <c r="BN6" s="260"/>
      <c r="BO6" s="260"/>
      <c r="BP6" s="260"/>
      <c r="BQ6" s="260"/>
      <c r="BR6" s="260"/>
      <c r="BS6" s="260"/>
      <c r="BT6" s="260"/>
      <c r="BU6" s="260"/>
      <c r="BV6" s="260"/>
      <c r="BW6" s="260"/>
      <c r="BX6" s="260"/>
      <c r="BY6" s="260"/>
      <c r="BZ6" s="260"/>
      <c r="CA6" s="260"/>
      <c r="CB6" s="260"/>
      <c r="CC6" s="260"/>
      <c r="CD6" s="261"/>
    </row>
    <row r="7" spans="1:82" s="101" customFormat="1" ht="24.95" customHeight="1">
      <c r="A7" s="20"/>
      <c r="B7" s="225" t="s">
        <v>437</v>
      </c>
      <c r="C7" s="225"/>
      <c r="D7" s="225"/>
      <c r="E7" s="227"/>
      <c r="F7" s="228"/>
      <c r="G7" s="228"/>
      <c r="H7" s="228"/>
      <c r="I7" s="228"/>
      <c r="J7" s="228"/>
      <c r="K7" s="228"/>
      <c r="L7" s="228"/>
      <c r="M7" s="228"/>
      <c r="N7" s="228"/>
      <c r="O7" s="228"/>
      <c r="P7" s="228"/>
      <c r="Q7" s="228"/>
      <c r="R7" s="228"/>
      <c r="S7" s="228"/>
      <c r="T7" s="228"/>
      <c r="U7" s="228"/>
      <c r="V7" s="229"/>
      <c r="W7" s="225"/>
      <c r="X7" s="225"/>
      <c r="Y7" s="184" t="s">
        <v>432</v>
      </c>
      <c r="Z7" s="237"/>
      <c r="AA7" s="237"/>
      <c r="AB7" s="237"/>
      <c r="AC7" s="18"/>
      <c r="AE7" s="259"/>
      <c r="AF7" s="260"/>
      <c r="AG7" s="260"/>
      <c r="AH7" s="260"/>
      <c r="AI7" s="260"/>
      <c r="AJ7" s="260"/>
      <c r="AK7" s="260"/>
      <c r="AL7" s="260"/>
      <c r="AM7" s="260"/>
      <c r="AN7" s="260"/>
      <c r="AO7" s="260"/>
      <c r="AP7" s="260"/>
      <c r="AQ7" s="260"/>
      <c r="AR7" s="260"/>
      <c r="AS7" s="260"/>
      <c r="AT7" s="260"/>
      <c r="AU7" s="260"/>
      <c r="AV7" s="260"/>
      <c r="AW7" s="260"/>
      <c r="AX7" s="260"/>
      <c r="AY7" s="260"/>
      <c r="AZ7" s="260"/>
      <c r="BA7" s="260"/>
      <c r="BB7" s="260"/>
      <c r="BC7" s="260"/>
      <c r="BD7" s="260"/>
      <c r="BE7" s="260"/>
      <c r="BF7" s="260"/>
      <c r="BG7" s="260"/>
      <c r="BH7" s="260"/>
      <c r="BI7" s="260"/>
      <c r="BJ7" s="260"/>
      <c r="BK7" s="260"/>
      <c r="BL7" s="260"/>
      <c r="BM7" s="260"/>
      <c r="BN7" s="260"/>
      <c r="BO7" s="260"/>
      <c r="BP7" s="260"/>
      <c r="BQ7" s="260"/>
      <c r="BR7" s="260"/>
      <c r="BS7" s="260"/>
      <c r="BT7" s="260"/>
      <c r="BU7" s="260"/>
      <c r="BV7" s="260"/>
      <c r="BW7" s="260"/>
      <c r="BX7" s="260"/>
      <c r="BY7" s="260"/>
      <c r="BZ7" s="260"/>
      <c r="CA7" s="260"/>
      <c r="CB7" s="260"/>
      <c r="CC7" s="260"/>
      <c r="CD7" s="261"/>
    </row>
    <row r="8" spans="1:82" s="128" customFormat="1" ht="9.9499999999999993" customHeight="1">
      <c r="A8" s="15"/>
      <c r="B8" s="6"/>
      <c r="C8" s="6"/>
      <c r="D8" s="6"/>
      <c r="E8" s="6"/>
      <c r="F8" s="6"/>
      <c r="G8" s="6"/>
      <c r="H8" s="6"/>
      <c r="I8" s="6"/>
      <c r="J8" s="6"/>
      <c r="K8" s="6"/>
      <c r="L8" s="6"/>
      <c r="M8" s="6"/>
      <c r="N8" s="6"/>
      <c r="O8" s="6"/>
      <c r="P8" s="6"/>
      <c r="Q8" s="6"/>
      <c r="R8" s="6"/>
      <c r="S8" s="6"/>
      <c r="T8" s="6"/>
      <c r="U8" s="6"/>
      <c r="V8" s="6"/>
      <c r="W8" s="6"/>
      <c r="X8" s="119"/>
      <c r="Y8" s="6"/>
      <c r="Z8" s="119"/>
      <c r="AA8" s="119"/>
      <c r="AB8" s="119"/>
      <c r="AC8" s="16"/>
      <c r="AE8" s="259"/>
      <c r="AF8" s="260"/>
      <c r="AG8" s="260"/>
      <c r="AH8" s="260"/>
      <c r="AI8" s="260"/>
      <c r="AJ8" s="260"/>
      <c r="AK8" s="260"/>
      <c r="AL8" s="260"/>
      <c r="AM8" s="260"/>
      <c r="AN8" s="260"/>
      <c r="AO8" s="260"/>
      <c r="AP8" s="260"/>
      <c r="AQ8" s="260"/>
      <c r="AR8" s="260"/>
      <c r="AS8" s="260"/>
      <c r="AT8" s="260"/>
      <c r="AU8" s="260"/>
      <c r="AV8" s="260"/>
      <c r="AW8" s="260"/>
      <c r="AX8" s="260"/>
      <c r="AY8" s="260"/>
      <c r="AZ8" s="260"/>
      <c r="BA8" s="260"/>
      <c r="BB8" s="260"/>
      <c r="BC8" s="260"/>
      <c r="BD8" s="260"/>
      <c r="BE8" s="260"/>
      <c r="BF8" s="260"/>
      <c r="BG8" s="260"/>
      <c r="BH8" s="260"/>
      <c r="BI8" s="260"/>
      <c r="BJ8" s="260"/>
      <c r="BK8" s="260"/>
      <c r="BL8" s="260"/>
      <c r="BM8" s="260"/>
      <c r="BN8" s="260"/>
      <c r="BO8" s="260"/>
      <c r="BP8" s="260"/>
      <c r="BQ8" s="260"/>
      <c r="BR8" s="260"/>
      <c r="BS8" s="260"/>
      <c r="BT8" s="260"/>
      <c r="BU8" s="260"/>
      <c r="BV8" s="260"/>
      <c r="BW8" s="260"/>
      <c r="BX8" s="260"/>
      <c r="BY8" s="260"/>
      <c r="BZ8" s="260"/>
      <c r="CA8" s="260"/>
      <c r="CB8" s="260"/>
      <c r="CC8" s="260"/>
      <c r="CD8" s="261"/>
    </row>
    <row r="9" spans="1:82" s="112" customFormat="1" ht="21.75" customHeight="1">
      <c r="A9" s="130"/>
      <c r="B9" s="168" t="s">
        <v>439</v>
      </c>
      <c r="C9" s="165"/>
      <c r="D9" s="165"/>
      <c r="E9" s="165"/>
      <c r="F9" s="165"/>
      <c r="G9" s="165"/>
      <c r="H9" s="165"/>
      <c r="I9" s="165"/>
      <c r="J9" s="165"/>
      <c r="K9" s="165"/>
      <c r="L9" s="166"/>
      <c r="M9" s="166"/>
      <c r="N9" s="166"/>
      <c r="O9" s="166"/>
      <c r="P9" s="166"/>
      <c r="Q9" s="166"/>
      <c r="R9" s="166"/>
      <c r="S9" s="166"/>
      <c r="T9" s="166"/>
      <c r="U9" s="166"/>
      <c r="V9" s="166"/>
      <c r="W9" s="166"/>
      <c r="X9" s="167"/>
      <c r="Y9" s="166"/>
      <c r="Z9" s="119"/>
      <c r="AA9" s="119"/>
      <c r="AB9" s="119"/>
      <c r="AC9" s="155"/>
      <c r="AD9" s="178"/>
      <c r="AE9" s="259"/>
      <c r="AF9" s="260"/>
      <c r="AG9" s="260"/>
      <c r="AH9" s="260"/>
      <c r="AI9" s="260"/>
      <c r="AJ9" s="260"/>
      <c r="AK9" s="260"/>
      <c r="AL9" s="260"/>
      <c r="AM9" s="260"/>
      <c r="AN9" s="260"/>
      <c r="AO9" s="260"/>
      <c r="AP9" s="260"/>
      <c r="AQ9" s="260"/>
      <c r="AR9" s="260"/>
      <c r="AS9" s="260"/>
      <c r="AT9" s="260"/>
      <c r="AU9" s="260"/>
      <c r="AV9" s="260"/>
      <c r="AW9" s="260"/>
      <c r="AX9" s="260"/>
      <c r="AY9" s="260"/>
      <c r="AZ9" s="260"/>
      <c r="BA9" s="260"/>
      <c r="BB9" s="260"/>
      <c r="BC9" s="260"/>
      <c r="BD9" s="260"/>
      <c r="BE9" s="260"/>
      <c r="BF9" s="260"/>
      <c r="BG9" s="260"/>
      <c r="BH9" s="260"/>
      <c r="BI9" s="260"/>
      <c r="BJ9" s="260"/>
      <c r="BK9" s="260"/>
      <c r="BL9" s="260"/>
      <c r="BM9" s="260"/>
      <c r="BN9" s="260"/>
      <c r="BO9" s="260"/>
      <c r="BP9" s="260"/>
      <c r="BQ9" s="260"/>
      <c r="BR9" s="260"/>
      <c r="BS9" s="260"/>
      <c r="BT9" s="260"/>
      <c r="BU9" s="260"/>
      <c r="BV9" s="260"/>
      <c r="BW9" s="260"/>
      <c r="BX9" s="260"/>
      <c r="BY9" s="260"/>
      <c r="BZ9" s="260"/>
      <c r="CA9" s="260"/>
      <c r="CB9" s="260"/>
      <c r="CC9" s="260"/>
      <c r="CD9" s="261"/>
    </row>
    <row r="10" spans="1:82" s="118" customFormat="1" ht="9.9499999999999993" customHeight="1" thickBot="1">
      <c r="A10" s="130"/>
      <c r="B10" s="154"/>
      <c r="C10" s="116"/>
      <c r="D10" s="116"/>
      <c r="E10" s="116"/>
      <c r="F10" s="116"/>
      <c r="G10" s="116"/>
      <c r="H10" s="116"/>
      <c r="I10" s="116"/>
      <c r="J10" s="165"/>
      <c r="K10" s="165"/>
      <c r="L10" s="166"/>
      <c r="M10" s="166"/>
      <c r="N10" s="166"/>
      <c r="O10" s="166"/>
      <c r="P10" s="166"/>
      <c r="Q10" s="166"/>
      <c r="R10" s="166"/>
      <c r="S10" s="166"/>
      <c r="T10" s="166"/>
      <c r="U10" s="166"/>
      <c r="V10" s="166"/>
      <c r="W10" s="117"/>
      <c r="X10" s="131"/>
      <c r="Y10" s="117"/>
      <c r="Z10" s="119"/>
      <c r="AA10" s="119"/>
      <c r="AB10" s="119"/>
      <c r="AC10" s="155"/>
      <c r="AD10" s="178"/>
      <c r="AE10" s="259"/>
      <c r="AF10" s="260"/>
      <c r="AG10" s="260"/>
      <c r="AH10" s="260"/>
      <c r="AI10" s="260"/>
      <c r="AJ10" s="260"/>
      <c r="AK10" s="260"/>
      <c r="AL10" s="260"/>
      <c r="AM10" s="260"/>
      <c r="AN10" s="260"/>
      <c r="AO10" s="260"/>
      <c r="AP10" s="260"/>
      <c r="AQ10" s="260"/>
      <c r="AR10" s="260"/>
      <c r="AS10" s="260"/>
      <c r="AT10" s="260"/>
      <c r="AU10" s="260"/>
      <c r="AV10" s="260"/>
      <c r="AW10" s="260"/>
      <c r="AX10" s="260"/>
      <c r="AY10" s="260"/>
      <c r="AZ10" s="260"/>
      <c r="BA10" s="260"/>
      <c r="BB10" s="260"/>
      <c r="BC10" s="260"/>
      <c r="BD10" s="260"/>
      <c r="BE10" s="260"/>
      <c r="BF10" s="260"/>
      <c r="BG10" s="260"/>
      <c r="BH10" s="260"/>
      <c r="BI10" s="260"/>
      <c r="BJ10" s="260"/>
      <c r="BK10" s="260"/>
      <c r="BL10" s="260"/>
      <c r="BM10" s="260"/>
      <c r="BN10" s="260"/>
      <c r="BO10" s="260"/>
      <c r="BP10" s="260"/>
      <c r="BQ10" s="260"/>
      <c r="BR10" s="260"/>
      <c r="BS10" s="260"/>
      <c r="BT10" s="260"/>
      <c r="BU10" s="260"/>
      <c r="BV10" s="260"/>
      <c r="BW10" s="260"/>
      <c r="BX10" s="260"/>
      <c r="BY10" s="260"/>
      <c r="BZ10" s="260"/>
      <c r="CA10" s="260"/>
      <c r="CB10" s="260"/>
      <c r="CC10" s="260"/>
      <c r="CD10" s="261"/>
    </row>
    <row r="11" spans="1:82" s="5" customFormat="1" ht="15" customHeight="1">
      <c r="A11" s="15"/>
      <c r="B11" s="233" t="s">
        <v>4</v>
      </c>
      <c r="C11" s="233"/>
      <c r="D11" s="232" t="s">
        <v>417</v>
      </c>
      <c r="E11" s="232" t="s">
        <v>418</v>
      </c>
      <c r="F11" s="232" t="s">
        <v>419</v>
      </c>
      <c r="G11" s="232" t="s">
        <v>420</v>
      </c>
      <c r="H11" s="232" t="s">
        <v>421</v>
      </c>
      <c r="I11" s="236"/>
      <c r="J11" s="239" t="s">
        <v>458</v>
      </c>
      <c r="K11" s="240"/>
      <c r="L11" s="240"/>
      <c r="M11" s="240"/>
      <c r="N11" s="240"/>
      <c r="O11" s="240"/>
      <c r="P11" s="240"/>
      <c r="Q11" s="240"/>
      <c r="R11" s="240"/>
      <c r="S11" s="240"/>
      <c r="T11" s="240"/>
      <c r="U11" s="240"/>
      <c r="V11" s="241"/>
      <c r="W11" s="238" t="s">
        <v>445</v>
      </c>
      <c r="X11" s="233"/>
      <c r="Y11" s="232" t="s">
        <v>425</v>
      </c>
      <c r="Z11" s="185" t="s">
        <v>1</v>
      </c>
      <c r="AA11" s="232" t="s">
        <v>0</v>
      </c>
      <c r="AB11" s="232" t="s">
        <v>427</v>
      </c>
      <c r="AC11" s="16"/>
      <c r="AD11" s="178"/>
      <c r="AE11" s="259"/>
      <c r="AF11" s="260"/>
      <c r="AG11" s="260"/>
      <c r="AH11" s="260"/>
      <c r="AI11" s="260"/>
      <c r="AJ11" s="260"/>
      <c r="AK11" s="260"/>
      <c r="AL11" s="260"/>
      <c r="AM11" s="260"/>
      <c r="AN11" s="260"/>
      <c r="AO11" s="260"/>
      <c r="AP11" s="260"/>
      <c r="AQ11" s="260"/>
      <c r="AR11" s="260"/>
      <c r="AS11" s="260"/>
      <c r="AT11" s="260"/>
      <c r="AU11" s="260"/>
      <c r="AV11" s="260"/>
      <c r="AW11" s="260"/>
      <c r="AX11" s="260"/>
      <c r="AY11" s="260"/>
      <c r="AZ11" s="260"/>
      <c r="BA11" s="260"/>
      <c r="BB11" s="260"/>
      <c r="BC11" s="260"/>
      <c r="BD11" s="260"/>
      <c r="BE11" s="260"/>
      <c r="BF11" s="260"/>
      <c r="BG11" s="260"/>
      <c r="BH11" s="260"/>
      <c r="BI11" s="260"/>
      <c r="BJ11" s="260"/>
      <c r="BK11" s="260"/>
      <c r="BL11" s="260"/>
      <c r="BM11" s="260"/>
      <c r="BN11" s="260"/>
      <c r="BO11" s="260"/>
      <c r="BP11" s="260"/>
      <c r="BQ11" s="260"/>
      <c r="BR11" s="260"/>
      <c r="BS11" s="260"/>
      <c r="BT11" s="260"/>
      <c r="BU11" s="260"/>
      <c r="BV11" s="260"/>
      <c r="BW11" s="260"/>
      <c r="BX11" s="260"/>
      <c r="BY11" s="260"/>
      <c r="BZ11" s="260"/>
      <c r="CA11" s="260"/>
      <c r="CB11" s="260"/>
      <c r="CC11" s="260"/>
      <c r="CD11" s="261"/>
    </row>
    <row r="12" spans="1:82" s="128" customFormat="1" ht="15" customHeight="1">
      <c r="A12" s="15"/>
      <c r="B12" s="233"/>
      <c r="C12" s="233"/>
      <c r="D12" s="232"/>
      <c r="E12" s="232"/>
      <c r="F12" s="232"/>
      <c r="G12" s="232"/>
      <c r="H12" s="234" t="s">
        <v>441</v>
      </c>
      <c r="I12" s="235"/>
      <c r="J12" s="242"/>
      <c r="K12" s="243"/>
      <c r="L12" s="243"/>
      <c r="M12" s="243"/>
      <c r="N12" s="243"/>
      <c r="O12" s="243"/>
      <c r="P12" s="243"/>
      <c r="Q12" s="243"/>
      <c r="R12" s="243"/>
      <c r="S12" s="243"/>
      <c r="T12" s="243"/>
      <c r="U12" s="243"/>
      <c r="V12" s="244"/>
      <c r="W12" s="238"/>
      <c r="X12" s="233"/>
      <c r="Y12" s="232"/>
      <c r="Z12" s="185" t="s">
        <v>459</v>
      </c>
      <c r="AA12" s="232"/>
      <c r="AB12" s="232"/>
      <c r="AC12" s="16"/>
      <c r="AD12" s="178"/>
      <c r="AE12" s="259"/>
      <c r="AF12" s="260"/>
      <c r="AG12" s="260"/>
      <c r="AH12" s="260"/>
      <c r="AI12" s="260"/>
      <c r="AJ12" s="260"/>
      <c r="AK12" s="260"/>
      <c r="AL12" s="260"/>
      <c r="AM12" s="260"/>
      <c r="AN12" s="260"/>
      <c r="AO12" s="260"/>
      <c r="AP12" s="260"/>
      <c r="AQ12" s="260"/>
      <c r="AR12" s="260"/>
      <c r="AS12" s="260"/>
      <c r="AT12" s="260"/>
      <c r="AU12" s="260"/>
      <c r="AV12" s="260"/>
      <c r="AW12" s="260"/>
      <c r="AX12" s="260"/>
      <c r="AY12" s="260"/>
      <c r="AZ12" s="260"/>
      <c r="BA12" s="260"/>
      <c r="BB12" s="260"/>
      <c r="BC12" s="260"/>
      <c r="BD12" s="260"/>
      <c r="BE12" s="260"/>
      <c r="BF12" s="260"/>
      <c r="BG12" s="260"/>
      <c r="BH12" s="260"/>
      <c r="BI12" s="260"/>
      <c r="BJ12" s="260"/>
      <c r="BK12" s="260"/>
      <c r="BL12" s="260"/>
      <c r="BM12" s="260"/>
      <c r="BN12" s="260"/>
      <c r="BO12" s="260"/>
      <c r="BP12" s="260"/>
      <c r="BQ12" s="260"/>
      <c r="BR12" s="260"/>
      <c r="BS12" s="260"/>
      <c r="BT12" s="260"/>
      <c r="BU12" s="260"/>
      <c r="BV12" s="260"/>
      <c r="BW12" s="260"/>
      <c r="BX12" s="260"/>
      <c r="BY12" s="260"/>
      <c r="BZ12" s="260"/>
      <c r="CA12" s="260"/>
      <c r="CB12" s="260"/>
      <c r="CC12" s="260"/>
      <c r="CD12" s="261"/>
    </row>
    <row r="13" spans="1:82" s="10" customFormat="1" ht="15" customHeight="1" thickBot="1">
      <c r="A13" s="156"/>
      <c r="B13" s="198">
        <v>1</v>
      </c>
      <c r="C13" s="198"/>
      <c r="D13" s="230"/>
      <c r="E13" s="231" t="e">
        <f>VLOOKUP(D13,'연구원 정보'!$C$4:$R$53,2,FALSE)</f>
        <v>#N/A</v>
      </c>
      <c r="F13" s="219" t="e">
        <f>VLOOKUP(D13,'연구원 정보'!$C$3:$R$53,5,FALSE)</f>
        <v>#N/A</v>
      </c>
      <c r="G13" s="219" t="e">
        <f>VLOOKUP(D13,'연구원 정보'!$C$3:$R$53,7,FALSE)</f>
        <v>#N/A</v>
      </c>
      <c r="H13" s="214" t="e">
        <f>INDEX(직급,MATCH(D13,성명,0))</f>
        <v>#N/A</v>
      </c>
      <c r="I13" s="215"/>
      <c r="J13" s="248"/>
      <c r="K13" s="223"/>
      <c r="L13" s="222" t="s">
        <v>2</v>
      </c>
      <c r="M13" s="223"/>
      <c r="N13" s="223"/>
      <c r="O13" s="222" t="s">
        <v>3</v>
      </c>
      <c r="P13" s="222" t="s">
        <v>5</v>
      </c>
      <c r="Q13" s="223"/>
      <c r="R13" s="223"/>
      <c r="S13" s="222" t="s">
        <v>2</v>
      </c>
      <c r="T13" s="223"/>
      <c r="U13" s="223"/>
      <c r="V13" s="224" t="s">
        <v>3</v>
      </c>
      <c r="W13" s="175"/>
      <c r="X13" s="176" t="s">
        <v>423</v>
      </c>
      <c r="Y13" s="230"/>
      <c r="Z13" s="135" t="e">
        <f>INDEX(연구실계좌번호,MATCH(D13,성명,0))</f>
        <v>#N/A</v>
      </c>
      <c r="AA13" s="219" t="e">
        <f>"T."&amp;VLOOKUP(D13,'연구원 정보'!$C$3:$R$53,12,FALSE)</f>
        <v>#N/A</v>
      </c>
      <c r="AB13" s="219"/>
      <c r="AC13" s="157"/>
      <c r="AD13" s="178"/>
      <c r="AE13" s="262"/>
      <c r="AF13" s="263"/>
      <c r="AG13" s="263"/>
      <c r="AH13" s="263"/>
      <c r="AI13" s="263"/>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263"/>
      <c r="BK13" s="263"/>
      <c r="BL13" s="263"/>
      <c r="BM13" s="263"/>
      <c r="BN13" s="263"/>
      <c r="BO13" s="263"/>
      <c r="BP13" s="263"/>
      <c r="BQ13" s="263"/>
      <c r="BR13" s="263"/>
      <c r="BS13" s="263"/>
      <c r="BT13" s="263"/>
      <c r="BU13" s="263"/>
      <c r="BV13" s="263"/>
      <c r="BW13" s="263"/>
      <c r="BX13" s="263"/>
      <c r="BY13" s="263"/>
      <c r="BZ13" s="263"/>
      <c r="CA13" s="263"/>
      <c r="CB13" s="263"/>
      <c r="CC13" s="263"/>
      <c r="CD13" s="264"/>
    </row>
    <row r="14" spans="1:82" s="10" customFormat="1" ht="15" customHeight="1">
      <c r="A14" s="156"/>
      <c r="B14" s="198"/>
      <c r="C14" s="198"/>
      <c r="D14" s="230"/>
      <c r="E14" s="231"/>
      <c r="F14" s="219"/>
      <c r="G14" s="219"/>
      <c r="H14" s="136" t="str">
        <f>IF(D13=""," ",$Z$1)</f>
        <v xml:space="preserve"> </v>
      </c>
      <c r="I14" s="172" t="s">
        <v>422</v>
      </c>
      <c r="J14" s="248"/>
      <c r="K14" s="223"/>
      <c r="L14" s="222"/>
      <c r="M14" s="223"/>
      <c r="N14" s="223"/>
      <c r="O14" s="222"/>
      <c r="P14" s="222"/>
      <c r="Q14" s="223"/>
      <c r="R14" s="223"/>
      <c r="S14" s="222"/>
      <c r="T14" s="223"/>
      <c r="U14" s="223"/>
      <c r="V14" s="224"/>
      <c r="W14" s="174" t="e">
        <f>IF(H13="책임연구원",W13/6450000*100,IF(H13="선임연구원",W13/5250000*100,IF(OR(H13="연수연구원",H13="박사졸업"),W13/4000000*100,IF(OR(H13="박사수료",H13="박사과정",H13="석사졸업"),W13/2500000*100,IF(OR(H13="석사과정",H13="학사졸업"),W13/1800000*100,W13/1000000*100)))))</f>
        <v>#N/A</v>
      </c>
      <c r="X14" s="186" t="s">
        <v>424</v>
      </c>
      <c r="Y14" s="230"/>
      <c r="Z14" s="135" t="e">
        <f>VLOOKUP(D13,'연구원 정보'!$C$3:$R$53,14,FALSE)</f>
        <v>#N/A</v>
      </c>
      <c r="AA14" s="219"/>
      <c r="AB14" s="219"/>
      <c r="AC14" s="157"/>
      <c r="AD14" s="178"/>
      <c r="AE14" s="179"/>
      <c r="AF14" s="179"/>
      <c r="AG14" s="179"/>
      <c r="AH14" s="179"/>
      <c r="AI14" s="179"/>
      <c r="AJ14" s="179"/>
      <c r="AK14" s="179"/>
      <c r="AL14" s="179"/>
      <c r="AM14" s="179"/>
      <c r="AN14" s="179"/>
      <c r="AO14" s="179"/>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79"/>
      <c r="BL14" s="179"/>
      <c r="BM14" s="179"/>
      <c r="BN14" s="179"/>
      <c r="BO14" s="179"/>
      <c r="BP14" s="179"/>
      <c r="BQ14" s="179"/>
      <c r="BR14" s="179"/>
      <c r="BS14" s="179"/>
      <c r="BT14" s="179"/>
      <c r="BU14" s="179"/>
      <c r="BV14" s="179"/>
      <c r="BW14" s="179"/>
      <c r="BX14" s="179"/>
      <c r="BY14" s="179"/>
      <c r="BZ14" s="179"/>
      <c r="CA14" s="179"/>
      <c r="CB14" s="179"/>
      <c r="CC14" s="179"/>
      <c r="CD14" s="179"/>
    </row>
    <row r="15" spans="1:82" s="95" customFormat="1" ht="15" customHeight="1">
      <c r="A15" s="156"/>
      <c r="B15" s="198">
        <v>2</v>
      </c>
      <c r="C15" s="198"/>
      <c r="D15" s="230"/>
      <c r="E15" s="231" t="e">
        <f>VLOOKUP(D15,'연구원 정보'!$C$4:$R$53,2,FALSE)</f>
        <v>#N/A</v>
      </c>
      <c r="F15" s="219" t="e">
        <f>VLOOKUP(D15,'연구원 정보'!$C$3:$R$53,5,FALSE)</f>
        <v>#N/A</v>
      </c>
      <c r="G15" s="219" t="e">
        <f>VLOOKUP(D15,'연구원 정보'!$C$3:$R$53,7,FALSE)</f>
        <v>#N/A</v>
      </c>
      <c r="H15" s="214" t="e">
        <f>INDEX(직급,MATCH(D15,성명,0))</f>
        <v>#N/A</v>
      </c>
      <c r="I15" s="215"/>
      <c r="J15" s="248"/>
      <c r="K15" s="223"/>
      <c r="L15" s="222" t="s">
        <v>2</v>
      </c>
      <c r="M15" s="223"/>
      <c r="N15" s="223"/>
      <c r="O15" s="222" t="s">
        <v>3</v>
      </c>
      <c r="P15" s="222" t="s">
        <v>5</v>
      </c>
      <c r="Q15" s="223"/>
      <c r="R15" s="223"/>
      <c r="S15" s="222" t="s">
        <v>2</v>
      </c>
      <c r="T15" s="223"/>
      <c r="U15" s="223"/>
      <c r="V15" s="224" t="s">
        <v>3</v>
      </c>
      <c r="W15" s="175"/>
      <c r="X15" s="176" t="s">
        <v>423</v>
      </c>
      <c r="Y15" s="230"/>
      <c r="Z15" s="135" t="e">
        <f>INDEX(연구실계좌번호,MATCH(D15,성명,0))</f>
        <v>#N/A</v>
      </c>
      <c r="AA15" s="219" t="e">
        <f>"T."&amp;VLOOKUP(D15,'연구원 정보'!$C$3:$R$53,12,FALSE)</f>
        <v>#N/A</v>
      </c>
      <c r="AB15" s="219"/>
      <c r="AC15" s="157"/>
      <c r="AD15" s="178"/>
      <c r="AE15" s="177"/>
      <c r="AF15" s="177"/>
      <c r="AG15" s="177"/>
      <c r="AH15" s="177"/>
      <c r="AI15" s="177"/>
      <c r="AJ15" s="177"/>
      <c r="AK15" s="177"/>
      <c r="AL15" s="177"/>
      <c r="AM15" s="177"/>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c r="BX15" s="118"/>
      <c r="BY15" s="118"/>
      <c r="BZ15" s="118"/>
      <c r="CA15" s="118"/>
      <c r="CB15" s="118"/>
      <c r="CC15" s="118"/>
      <c r="CD15" s="118"/>
    </row>
    <row r="16" spans="1:82" s="95" customFormat="1" ht="15" customHeight="1">
      <c r="A16" s="156"/>
      <c r="B16" s="198"/>
      <c r="C16" s="198"/>
      <c r="D16" s="230"/>
      <c r="E16" s="231"/>
      <c r="F16" s="219"/>
      <c r="G16" s="219"/>
      <c r="H16" s="136" t="str">
        <f>IF(D15=""," ",$Z$1)</f>
        <v xml:space="preserve"> </v>
      </c>
      <c r="I16" s="172" t="s">
        <v>422</v>
      </c>
      <c r="J16" s="248"/>
      <c r="K16" s="223"/>
      <c r="L16" s="222"/>
      <c r="M16" s="223"/>
      <c r="N16" s="223"/>
      <c r="O16" s="222"/>
      <c r="P16" s="222"/>
      <c r="Q16" s="223"/>
      <c r="R16" s="223"/>
      <c r="S16" s="222"/>
      <c r="T16" s="223"/>
      <c r="U16" s="223"/>
      <c r="V16" s="224"/>
      <c r="W16" s="174" t="e">
        <f>IF(H15="책임연구원",W15/6450000*100,IF(H15="선임연구원",W15/5250000*100,IF(OR(H15="연수연구원",H15="박사졸업"),W15/4000000*100,IF(OR(H15="박사수료",H15="박사과정",H15="석사졸업"),W15/2500000*100,IF(OR(H15="석사과정",H15="학사졸업"),W15/1800000*100,W15/1000000*100)))))</f>
        <v>#N/A</v>
      </c>
      <c r="X16" s="186" t="s">
        <v>424</v>
      </c>
      <c r="Y16" s="230"/>
      <c r="Z16" s="135" t="e">
        <f>VLOOKUP(D15,'연구원 정보'!$C$3:$R$53,14,FALSE)</f>
        <v>#N/A</v>
      </c>
      <c r="AA16" s="219"/>
      <c r="AB16" s="219"/>
      <c r="AC16" s="157"/>
      <c r="AD16" s="178"/>
      <c r="AE16" s="96" t="s">
        <v>316</v>
      </c>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5"/>
      <c r="BM16" s="5"/>
      <c r="BN16" s="5"/>
      <c r="BO16" s="5"/>
      <c r="BP16" s="5"/>
      <c r="BQ16" s="5"/>
      <c r="BR16" s="5"/>
      <c r="BS16" s="5"/>
      <c r="BT16" s="5"/>
      <c r="BU16" s="5"/>
      <c r="BV16" s="5"/>
      <c r="BW16" s="5"/>
      <c r="BX16" s="5"/>
      <c r="BY16" s="5"/>
      <c r="BZ16" s="5"/>
      <c r="CA16" s="5"/>
      <c r="CB16" s="5"/>
      <c r="CC16" s="5"/>
      <c r="CD16" s="5"/>
    </row>
    <row r="17" spans="1:82" s="95" customFormat="1" ht="15" customHeight="1">
      <c r="A17" s="156"/>
      <c r="B17" s="198">
        <v>3</v>
      </c>
      <c r="C17" s="198"/>
      <c r="D17" s="230"/>
      <c r="E17" s="231" t="e">
        <f>VLOOKUP(D17,'연구원 정보'!$C$4:$R$53,2,FALSE)</f>
        <v>#N/A</v>
      </c>
      <c r="F17" s="219" t="e">
        <f>VLOOKUP(D17,'연구원 정보'!$C$3:$R$53,5,FALSE)</f>
        <v>#N/A</v>
      </c>
      <c r="G17" s="219" t="e">
        <f>VLOOKUP(D17,'연구원 정보'!$C$3:$R$53,7,FALSE)</f>
        <v>#N/A</v>
      </c>
      <c r="H17" s="214" t="e">
        <f>INDEX(직급,MATCH(D17,성명,0))</f>
        <v>#N/A</v>
      </c>
      <c r="I17" s="215"/>
      <c r="J17" s="248"/>
      <c r="K17" s="223"/>
      <c r="L17" s="222" t="s">
        <v>2</v>
      </c>
      <c r="M17" s="223"/>
      <c r="N17" s="223"/>
      <c r="O17" s="222" t="s">
        <v>3</v>
      </c>
      <c r="P17" s="222" t="s">
        <v>5</v>
      </c>
      <c r="Q17" s="223"/>
      <c r="R17" s="223"/>
      <c r="S17" s="222" t="s">
        <v>2</v>
      </c>
      <c r="T17" s="223"/>
      <c r="U17" s="223"/>
      <c r="V17" s="224" t="s">
        <v>3</v>
      </c>
      <c r="W17" s="175"/>
      <c r="X17" s="176" t="s">
        <v>423</v>
      </c>
      <c r="Y17" s="230"/>
      <c r="Z17" s="135" t="e">
        <f>INDEX(연구실계좌번호,MATCH(D17,성명,0))</f>
        <v>#N/A</v>
      </c>
      <c r="AA17" s="219" t="e">
        <f>"T."&amp;VLOOKUP(D17,'연구원 정보'!$C$3:$R$53,12,FALSE)</f>
        <v>#N/A</v>
      </c>
      <c r="AB17" s="219"/>
      <c r="AC17" s="157"/>
      <c r="AD17" s="17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c r="BT17" s="128"/>
      <c r="BU17" s="128"/>
      <c r="BV17" s="128"/>
      <c r="BW17" s="128"/>
      <c r="BX17" s="128"/>
      <c r="BY17" s="128"/>
      <c r="BZ17" s="128"/>
      <c r="CA17" s="128"/>
      <c r="CB17" s="128"/>
      <c r="CC17" s="128"/>
      <c r="CD17" s="128"/>
    </row>
    <row r="18" spans="1:82" s="95" customFormat="1" ht="15" customHeight="1">
      <c r="A18" s="156"/>
      <c r="B18" s="198"/>
      <c r="C18" s="198"/>
      <c r="D18" s="230"/>
      <c r="E18" s="231"/>
      <c r="F18" s="219"/>
      <c r="G18" s="219"/>
      <c r="H18" s="136" t="str">
        <f>IF(D17=""," ",$Z$1)</f>
        <v xml:space="preserve"> </v>
      </c>
      <c r="I18" s="172" t="s">
        <v>422</v>
      </c>
      <c r="J18" s="248"/>
      <c r="K18" s="223"/>
      <c r="L18" s="222"/>
      <c r="M18" s="223"/>
      <c r="N18" s="223"/>
      <c r="O18" s="222"/>
      <c r="P18" s="222"/>
      <c r="Q18" s="223"/>
      <c r="R18" s="223"/>
      <c r="S18" s="222"/>
      <c r="T18" s="223"/>
      <c r="U18" s="223"/>
      <c r="V18" s="224"/>
      <c r="W18" s="174" t="e">
        <f>IF(H17="책임연구원",W17/6450000*100,IF(H17="선임연구원",W17/5250000*100,IF(OR(H17="연수연구원",H17="박사졸업"),W17/4000000*100,IF(OR(H17="박사수료",H17="박사과정",H17="석사졸업"),W17/2500000*100,IF(OR(H17="석사과정",H17="학사졸업"),W17/1800000*100,W17/1000000*100)))))</f>
        <v>#N/A</v>
      </c>
      <c r="X18" s="186" t="s">
        <v>424</v>
      </c>
      <c r="Y18" s="230"/>
      <c r="Z18" s="135" t="e">
        <f>VLOOKUP(D17,'연구원 정보'!$C$3:$R$53,14,FALSE)</f>
        <v>#N/A</v>
      </c>
      <c r="AA18" s="219"/>
      <c r="AB18" s="219"/>
      <c r="AC18" s="157"/>
      <c r="AD18" s="178"/>
      <c r="AE18" s="213" t="s">
        <v>443</v>
      </c>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3"/>
      <c r="BI18" s="213"/>
      <c r="BJ18" s="213"/>
      <c r="BK18" s="213"/>
      <c r="BL18" s="213"/>
      <c r="BM18" s="213"/>
      <c r="BN18" s="213"/>
      <c r="BO18" s="213"/>
      <c r="BP18" s="213"/>
      <c r="BQ18" s="213"/>
      <c r="BR18" s="213"/>
      <c r="BS18" s="213"/>
      <c r="BT18" s="213"/>
      <c r="BU18" s="213"/>
      <c r="BV18" s="213"/>
      <c r="BW18" s="213"/>
      <c r="BX18" s="213"/>
      <c r="BY18" s="213"/>
      <c r="BZ18" s="213"/>
      <c r="CA18" s="213"/>
      <c r="CB18" s="10"/>
      <c r="CC18" s="10"/>
      <c r="CD18" s="10"/>
    </row>
    <row r="19" spans="1:82" s="95" customFormat="1" ht="15" customHeight="1">
      <c r="A19" s="156"/>
      <c r="B19" s="198">
        <v>4</v>
      </c>
      <c r="C19" s="198"/>
      <c r="D19" s="230"/>
      <c r="E19" s="231" t="e">
        <f>VLOOKUP(D19,'연구원 정보'!$C$4:$R$53,2,FALSE)</f>
        <v>#N/A</v>
      </c>
      <c r="F19" s="219" t="e">
        <f>VLOOKUP(D19,'연구원 정보'!$C$3:$R$53,5,FALSE)</f>
        <v>#N/A</v>
      </c>
      <c r="G19" s="219" t="e">
        <f>VLOOKUP(D19,'연구원 정보'!$C$3:$R$53,7,FALSE)</f>
        <v>#N/A</v>
      </c>
      <c r="H19" s="214" t="e">
        <f>INDEX(직급,MATCH(D19,성명,0))</f>
        <v>#N/A</v>
      </c>
      <c r="I19" s="215"/>
      <c r="J19" s="248"/>
      <c r="K19" s="223"/>
      <c r="L19" s="222" t="s">
        <v>2</v>
      </c>
      <c r="M19" s="223"/>
      <c r="N19" s="223"/>
      <c r="O19" s="222" t="s">
        <v>3</v>
      </c>
      <c r="P19" s="222" t="s">
        <v>5</v>
      </c>
      <c r="Q19" s="223"/>
      <c r="R19" s="223"/>
      <c r="S19" s="222" t="s">
        <v>2</v>
      </c>
      <c r="T19" s="223"/>
      <c r="U19" s="223"/>
      <c r="V19" s="224" t="s">
        <v>3</v>
      </c>
      <c r="W19" s="175"/>
      <c r="X19" s="176" t="s">
        <v>423</v>
      </c>
      <c r="Y19" s="230"/>
      <c r="Z19" s="135" t="e">
        <f>INDEX(연구실계좌번호,MATCH(D19,성명,0))</f>
        <v>#N/A</v>
      </c>
      <c r="AA19" s="219" t="e">
        <f>"T."&amp;VLOOKUP(D19,'연구원 정보'!$C$3:$R$53,12,FALSE)</f>
        <v>#N/A</v>
      </c>
      <c r="AB19" s="219"/>
      <c r="AC19" s="157"/>
      <c r="AD19" s="178"/>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c r="BB19" s="213"/>
      <c r="BC19" s="213"/>
      <c r="BD19" s="213"/>
      <c r="BE19" s="213"/>
      <c r="BF19" s="213"/>
      <c r="BG19" s="213"/>
      <c r="BH19" s="213"/>
      <c r="BI19" s="213"/>
      <c r="BJ19" s="213"/>
      <c r="BK19" s="213"/>
      <c r="BL19" s="213"/>
      <c r="BM19" s="213"/>
      <c r="BN19" s="213"/>
      <c r="BO19" s="213"/>
      <c r="BP19" s="213"/>
      <c r="BQ19" s="213"/>
      <c r="BR19" s="213"/>
      <c r="BS19" s="213"/>
      <c r="BT19" s="213"/>
      <c r="BU19" s="213"/>
      <c r="BV19" s="213"/>
      <c r="BW19" s="213"/>
      <c r="BX19" s="213"/>
      <c r="BY19" s="213"/>
      <c r="BZ19" s="213"/>
      <c r="CA19" s="213"/>
      <c r="CB19" s="10"/>
      <c r="CC19" s="10"/>
      <c r="CD19" s="10"/>
    </row>
    <row r="20" spans="1:82" s="95" customFormat="1" ht="15" customHeight="1">
      <c r="A20" s="156"/>
      <c r="B20" s="198"/>
      <c r="C20" s="198"/>
      <c r="D20" s="230"/>
      <c r="E20" s="231"/>
      <c r="F20" s="219"/>
      <c r="G20" s="219"/>
      <c r="H20" s="136" t="str">
        <f>IF(D19=""," ",$Z$1)</f>
        <v xml:space="preserve"> </v>
      </c>
      <c r="I20" s="172" t="s">
        <v>422</v>
      </c>
      <c r="J20" s="248"/>
      <c r="K20" s="223"/>
      <c r="L20" s="222"/>
      <c r="M20" s="223"/>
      <c r="N20" s="223"/>
      <c r="O20" s="222"/>
      <c r="P20" s="222"/>
      <c r="Q20" s="223"/>
      <c r="R20" s="223"/>
      <c r="S20" s="222"/>
      <c r="T20" s="223"/>
      <c r="U20" s="223"/>
      <c r="V20" s="224"/>
      <c r="W20" s="174" t="e">
        <f>IF(H19="책임연구원",W19/6450000*100,IF(H19="선임연구원",W19/5250000*100,IF(OR(H19="연수연구원",H19="박사졸업"),W19/4000000*100,IF(OR(H19="박사수료",H19="박사과정",H19="석사졸업"),W19/2500000*100,IF(OR(H19="석사과정",H19="학사졸업"),W19/1800000*100,W19/1000000*100)))))</f>
        <v>#N/A</v>
      </c>
      <c r="X20" s="186" t="s">
        <v>424</v>
      </c>
      <c r="Y20" s="230"/>
      <c r="Z20" s="135" t="e">
        <f>VLOOKUP(D19,'연구원 정보'!$C$3:$R$53,14,FALSE)</f>
        <v>#N/A</v>
      </c>
      <c r="AA20" s="219"/>
      <c r="AB20" s="219"/>
      <c r="AC20" s="157"/>
      <c r="AD20" s="178"/>
      <c r="AE20" s="197" t="s">
        <v>279</v>
      </c>
      <c r="AF20" s="197"/>
      <c r="AG20" s="197"/>
      <c r="AH20" s="197"/>
      <c r="AI20" s="197"/>
      <c r="AJ20" s="197"/>
      <c r="AK20" s="197"/>
      <c r="AL20" s="197"/>
      <c r="AM20" s="197"/>
      <c r="AN20" s="197"/>
      <c r="AO20" s="197"/>
      <c r="AP20" s="197"/>
      <c r="AQ20" s="197"/>
      <c r="AR20" s="197"/>
      <c r="AS20" s="197"/>
      <c r="AT20" s="197"/>
      <c r="AU20" s="197"/>
      <c r="AV20" s="197"/>
      <c r="AW20" s="197"/>
      <c r="AX20" s="197"/>
      <c r="AY20" s="197"/>
      <c r="AZ20" s="197"/>
      <c r="BA20" s="197"/>
      <c r="BB20" s="197"/>
      <c r="BC20" s="197"/>
      <c r="BD20" s="197"/>
      <c r="BE20" s="197"/>
      <c r="BF20" s="197"/>
      <c r="BG20" s="197"/>
      <c r="BH20" s="197"/>
      <c r="BI20" s="197"/>
      <c r="BJ20" s="197"/>
      <c r="BK20" s="197"/>
      <c r="BL20" s="197"/>
      <c r="BM20" s="197"/>
      <c r="BN20" s="197"/>
      <c r="BO20" s="197"/>
      <c r="BP20" s="197"/>
      <c r="BQ20" s="197"/>
      <c r="BR20" s="197"/>
      <c r="BS20" s="197"/>
      <c r="BT20" s="197"/>
      <c r="BU20" s="197"/>
      <c r="BV20" s="197"/>
      <c r="BW20" s="197"/>
      <c r="BX20" s="197"/>
      <c r="BY20" s="197"/>
      <c r="BZ20" s="197"/>
      <c r="CA20" s="197"/>
    </row>
    <row r="21" spans="1:82" s="95" customFormat="1" ht="15" customHeight="1">
      <c r="A21" s="156"/>
      <c r="B21" s="198">
        <v>5</v>
      </c>
      <c r="C21" s="198"/>
      <c r="D21" s="230"/>
      <c r="E21" s="231" t="e">
        <f>VLOOKUP(D21,'연구원 정보'!$C$4:$R$53,2,FALSE)</f>
        <v>#N/A</v>
      </c>
      <c r="F21" s="219" t="e">
        <f>VLOOKUP(D21,'연구원 정보'!$C$3:$R$53,5,FALSE)</f>
        <v>#N/A</v>
      </c>
      <c r="G21" s="219" t="e">
        <f>VLOOKUP(D21,'연구원 정보'!$C$3:$R$53,7,FALSE)</f>
        <v>#N/A</v>
      </c>
      <c r="H21" s="214" t="e">
        <f>INDEX(직급,MATCH(D21,성명,0))</f>
        <v>#N/A</v>
      </c>
      <c r="I21" s="215"/>
      <c r="J21" s="248"/>
      <c r="K21" s="223"/>
      <c r="L21" s="222" t="s">
        <v>2</v>
      </c>
      <c r="M21" s="223"/>
      <c r="N21" s="223"/>
      <c r="O21" s="222" t="s">
        <v>3</v>
      </c>
      <c r="P21" s="222" t="s">
        <v>5</v>
      </c>
      <c r="Q21" s="223"/>
      <c r="R21" s="223"/>
      <c r="S21" s="222" t="s">
        <v>2</v>
      </c>
      <c r="T21" s="223"/>
      <c r="U21" s="223"/>
      <c r="V21" s="224" t="s">
        <v>3</v>
      </c>
      <c r="W21" s="175"/>
      <c r="X21" s="176" t="s">
        <v>423</v>
      </c>
      <c r="Y21" s="230"/>
      <c r="Z21" s="135" t="e">
        <f>INDEX(연구실계좌번호,MATCH(D21,성명,0))</f>
        <v>#N/A</v>
      </c>
      <c r="AA21" s="219" t="e">
        <f>"T."&amp;VLOOKUP(D21,'연구원 정보'!$C$3:$R$53,12,FALSE)</f>
        <v>#N/A</v>
      </c>
      <c r="AB21" s="219"/>
      <c r="AC21" s="157"/>
      <c r="AD21" s="178"/>
      <c r="AE21" s="212" t="s">
        <v>442</v>
      </c>
      <c r="AF21" s="212"/>
      <c r="AG21" s="212"/>
      <c r="AH21" s="212"/>
      <c r="AI21" s="212"/>
      <c r="AJ21" s="212"/>
      <c r="AK21" s="212"/>
      <c r="AL21" s="212"/>
      <c r="AM21" s="212"/>
      <c r="AN21" s="212"/>
      <c r="AO21" s="212"/>
      <c r="AP21" s="212"/>
      <c r="AQ21" s="212"/>
      <c r="AR21" s="212"/>
      <c r="AS21" s="212"/>
      <c r="AT21" s="212"/>
      <c r="AU21" s="212"/>
      <c r="AV21" s="212"/>
      <c r="AW21" s="212"/>
      <c r="AX21" s="212"/>
      <c r="AY21" s="212"/>
      <c r="AZ21" s="212"/>
      <c r="BA21" s="212"/>
      <c r="BB21" s="212"/>
      <c r="BC21" s="212"/>
      <c r="BD21" s="212"/>
      <c r="BE21" s="212"/>
      <c r="BF21" s="212"/>
      <c r="BG21" s="212"/>
      <c r="BH21" s="212"/>
      <c r="BI21" s="212"/>
      <c r="BJ21" s="212"/>
      <c r="BK21" s="212"/>
      <c r="BL21" s="212"/>
      <c r="BM21" s="212"/>
      <c r="BN21" s="212"/>
      <c r="BO21" s="212"/>
      <c r="BP21" s="212"/>
      <c r="BQ21" s="212"/>
      <c r="BR21" s="212"/>
      <c r="BS21" s="212"/>
      <c r="BT21" s="212"/>
      <c r="BU21" s="212"/>
      <c r="BV21" s="212"/>
      <c r="BW21" s="212"/>
      <c r="BX21" s="212"/>
      <c r="BY21" s="212"/>
      <c r="BZ21" s="212"/>
      <c r="CA21" s="212"/>
    </row>
    <row r="22" spans="1:82" s="95" customFormat="1" ht="15" customHeight="1">
      <c r="A22" s="156"/>
      <c r="B22" s="198"/>
      <c r="C22" s="198"/>
      <c r="D22" s="230"/>
      <c r="E22" s="231"/>
      <c r="F22" s="219"/>
      <c r="G22" s="219"/>
      <c r="H22" s="136" t="str">
        <f>IF(D21=""," ",$Z$1)</f>
        <v xml:space="preserve"> </v>
      </c>
      <c r="I22" s="172" t="s">
        <v>422</v>
      </c>
      <c r="J22" s="248"/>
      <c r="K22" s="223"/>
      <c r="L22" s="222"/>
      <c r="M22" s="223"/>
      <c r="N22" s="223"/>
      <c r="O22" s="222"/>
      <c r="P22" s="222"/>
      <c r="Q22" s="223"/>
      <c r="R22" s="223"/>
      <c r="S22" s="222"/>
      <c r="T22" s="223"/>
      <c r="U22" s="223"/>
      <c r="V22" s="224"/>
      <c r="W22" s="174" t="e">
        <f>IF(H21="책임연구원",W21/6450000*100,IF(H21="선임연구원",W21/5250000*100,IF(OR(H21="연수연구원",H21="박사졸업"),W21/4000000*100,IF(OR(H21="박사수료",H21="박사과정",H21="석사졸업"),W21/2500000*100,IF(OR(H21="석사과정",H21="학사졸업"),W21/1800000*100,W21/1000000*100)))))</f>
        <v>#N/A</v>
      </c>
      <c r="X22" s="186" t="s">
        <v>424</v>
      </c>
      <c r="Y22" s="230"/>
      <c r="Z22" s="135" t="e">
        <f>VLOOKUP(D21,'연구원 정보'!$C$3:$R$53,14,FALSE)</f>
        <v>#N/A</v>
      </c>
      <c r="AA22" s="219"/>
      <c r="AB22" s="219"/>
      <c r="AC22" s="157"/>
      <c r="AD22" s="178"/>
      <c r="AE22" s="211" t="s">
        <v>280</v>
      </c>
      <c r="AF22" s="211"/>
      <c r="AG22" s="211"/>
      <c r="AH22" s="211"/>
      <c r="AI22" s="211"/>
      <c r="AJ22" s="211"/>
      <c r="AK22" s="211"/>
      <c r="AL22" s="211"/>
      <c r="AM22" s="211"/>
      <c r="AN22" s="211"/>
      <c r="AO22" s="211"/>
      <c r="AP22" s="211"/>
      <c r="AQ22" s="211"/>
      <c r="AR22" s="211"/>
      <c r="AS22" s="211"/>
      <c r="AT22" s="211"/>
      <c r="AU22" s="211"/>
      <c r="AV22" s="211"/>
      <c r="AW22" s="211"/>
      <c r="AX22" s="211"/>
      <c r="AY22" s="211"/>
      <c r="AZ22" s="211"/>
      <c r="BA22" s="211"/>
      <c r="BB22" s="211"/>
      <c r="BC22" s="211"/>
      <c r="BD22" s="211"/>
      <c r="BE22" s="211"/>
      <c r="BF22" s="211"/>
      <c r="BG22" s="211"/>
      <c r="BH22" s="211"/>
      <c r="BI22" s="211"/>
      <c r="BJ22" s="211"/>
      <c r="BK22" s="211"/>
    </row>
    <row r="23" spans="1:82" s="95" customFormat="1" ht="15" customHeight="1">
      <c r="A23" s="156"/>
      <c r="B23" s="198">
        <v>6</v>
      </c>
      <c r="C23" s="198"/>
      <c r="D23" s="230"/>
      <c r="E23" s="231" t="e">
        <f>VLOOKUP(D23,'연구원 정보'!$C$4:$R$53,2,FALSE)</f>
        <v>#N/A</v>
      </c>
      <c r="F23" s="219" t="e">
        <f>VLOOKUP(D23,'연구원 정보'!$C$3:$R$53,5,FALSE)</f>
        <v>#N/A</v>
      </c>
      <c r="G23" s="219" t="e">
        <f>VLOOKUP(D23,'연구원 정보'!$C$3:$R$53,7,FALSE)</f>
        <v>#N/A</v>
      </c>
      <c r="H23" s="214" t="e">
        <f>INDEX(직급,MATCH(D23,성명,0))</f>
        <v>#N/A</v>
      </c>
      <c r="I23" s="215"/>
      <c r="J23" s="248"/>
      <c r="K23" s="223"/>
      <c r="L23" s="222" t="s">
        <v>2</v>
      </c>
      <c r="M23" s="223"/>
      <c r="N23" s="223"/>
      <c r="O23" s="222" t="s">
        <v>3</v>
      </c>
      <c r="P23" s="222" t="s">
        <v>5</v>
      </c>
      <c r="Q23" s="223"/>
      <c r="R23" s="223"/>
      <c r="S23" s="222" t="s">
        <v>2</v>
      </c>
      <c r="T23" s="223"/>
      <c r="U23" s="223"/>
      <c r="V23" s="224" t="s">
        <v>3</v>
      </c>
      <c r="W23" s="175"/>
      <c r="X23" s="176" t="s">
        <v>423</v>
      </c>
      <c r="Y23" s="230"/>
      <c r="Z23" s="135" t="e">
        <f>INDEX(연구실계좌번호,MATCH(D23,성명,0))</f>
        <v>#N/A</v>
      </c>
      <c r="AA23" s="219" t="e">
        <f>"T."&amp;VLOOKUP(D23,'연구원 정보'!$C$3:$R$53,12,FALSE)</f>
        <v>#N/A</v>
      </c>
      <c r="AB23" s="219"/>
      <c r="AC23" s="157"/>
      <c r="AD23" s="178"/>
      <c r="AF23" s="255" t="s">
        <v>281</v>
      </c>
      <c r="AG23" s="255"/>
      <c r="AH23" s="255"/>
      <c r="AI23" s="255"/>
      <c r="AJ23" s="255"/>
      <c r="AK23" s="255"/>
      <c r="AL23" s="255"/>
      <c r="AM23" s="255"/>
      <c r="AN23" s="255"/>
      <c r="AO23" s="255"/>
      <c r="AP23" s="255"/>
      <c r="AQ23" s="255"/>
      <c r="AR23" s="255"/>
      <c r="AS23" s="255"/>
      <c r="AT23" s="255"/>
      <c r="AU23" s="255"/>
      <c r="AV23" s="255"/>
      <c r="AW23" s="255"/>
      <c r="AX23" s="255"/>
      <c r="AY23" s="255"/>
      <c r="AZ23" s="255"/>
      <c r="BA23" s="255"/>
      <c r="BB23" s="255"/>
      <c r="BC23" s="255"/>
      <c r="BD23" s="255"/>
      <c r="BE23" s="255"/>
      <c r="BF23" s="255"/>
    </row>
    <row r="24" spans="1:82" s="95" customFormat="1" ht="15" customHeight="1">
      <c r="A24" s="156"/>
      <c r="B24" s="198"/>
      <c r="C24" s="198"/>
      <c r="D24" s="230"/>
      <c r="E24" s="231"/>
      <c r="F24" s="219"/>
      <c r="G24" s="219"/>
      <c r="H24" s="136" t="str">
        <f>IF(D23=""," ",$Z$1)</f>
        <v xml:space="preserve"> </v>
      </c>
      <c r="I24" s="172" t="s">
        <v>422</v>
      </c>
      <c r="J24" s="248"/>
      <c r="K24" s="223"/>
      <c r="L24" s="222"/>
      <c r="M24" s="223"/>
      <c r="N24" s="223"/>
      <c r="O24" s="222"/>
      <c r="P24" s="222"/>
      <c r="Q24" s="223"/>
      <c r="R24" s="223"/>
      <c r="S24" s="222"/>
      <c r="T24" s="223"/>
      <c r="U24" s="223"/>
      <c r="V24" s="224"/>
      <c r="W24" s="174" t="e">
        <f>IF(H23="책임연구원",W23/6450000*100,IF(H23="선임연구원",W23/5250000*100,IF(OR(H23="연수연구원",H23="박사졸업"),W23/4000000*100,IF(OR(H23="박사수료",H23="박사과정",H23="석사졸업"),W23/2500000*100,IF(OR(H23="석사과정",H23="학사졸업"),W23/1800000*100,W23/1000000*100)))))</f>
        <v>#N/A</v>
      </c>
      <c r="X24" s="186" t="s">
        <v>424</v>
      </c>
      <c r="Y24" s="230"/>
      <c r="Z24" s="135" t="e">
        <f>VLOOKUP(D23,'연구원 정보'!$C$3:$R$53,14,FALSE)</f>
        <v>#N/A</v>
      </c>
      <c r="AA24" s="219"/>
      <c r="AB24" s="219"/>
      <c r="AC24" s="157"/>
      <c r="AD24" s="178"/>
      <c r="AF24" s="255"/>
      <c r="AG24" s="255"/>
      <c r="AH24" s="255"/>
      <c r="AI24" s="255"/>
      <c r="AJ24" s="255"/>
      <c r="AK24" s="255"/>
      <c r="AL24" s="255"/>
      <c r="AM24" s="255"/>
      <c r="AN24" s="255"/>
      <c r="AO24" s="255"/>
      <c r="AP24" s="255"/>
      <c r="AQ24" s="255"/>
      <c r="AR24" s="255"/>
      <c r="AS24" s="255"/>
      <c r="AT24" s="255"/>
      <c r="AU24" s="255"/>
      <c r="AV24" s="255"/>
      <c r="AW24" s="255"/>
      <c r="AX24" s="255"/>
      <c r="AY24" s="255"/>
      <c r="AZ24" s="255"/>
      <c r="BA24" s="255"/>
      <c r="BB24" s="255"/>
      <c r="BC24" s="255"/>
      <c r="BD24" s="255"/>
      <c r="BE24" s="255"/>
      <c r="BF24" s="255"/>
    </row>
    <row r="25" spans="1:82" s="95" customFormat="1" ht="15" customHeight="1">
      <c r="A25" s="156"/>
      <c r="B25" s="198">
        <v>7</v>
      </c>
      <c r="C25" s="198"/>
      <c r="D25" s="230"/>
      <c r="E25" s="231" t="e">
        <f>VLOOKUP(D25,'연구원 정보'!$C$4:$R$53,2,FALSE)</f>
        <v>#N/A</v>
      </c>
      <c r="F25" s="219" t="e">
        <f>VLOOKUP(D25,'연구원 정보'!$C$3:$R$53,5,FALSE)</f>
        <v>#N/A</v>
      </c>
      <c r="G25" s="219" t="e">
        <f>VLOOKUP(D25,'연구원 정보'!$C$3:$R$53,7,FALSE)</f>
        <v>#N/A</v>
      </c>
      <c r="H25" s="214" t="e">
        <f>INDEX(직급,MATCH(D25,성명,0))</f>
        <v>#N/A</v>
      </c>
      <c r="I25" s="215"/>
      <c r="J25" s="248"/>
      <c r="K25" s="223"/>
      <c r="L25" s="222" t="s">
        <v>2</v>
      </c>
      <c r="M25" s="223"/>
      <c r="N25" s="223"/>
      <c r="O25" s="222" t="s">
        <v>3</v>
      </c>
      <c r="P25" s="222" t="s">
        <v>5</v>
      </c>
      <c r="Q25" s="223"/>
      <c r="R25" s="223"/>
      <c r="S25" s="222" t="s">
        <v>2</v>
      </c>
      <c r="T25" s="223"/>
      <c r="U25" s="223"/>
      <c r="V25" s="224" t="s">
        <v>3</v>
      </c>
      <c r="W25" s="175"/>
      <c r="X25" s="176" t="s">
        <v>423</v>
      </c>
      <c r="Y25" s="230"/>
      <c r="Z25" s="135" t="e">
        <f>INDEX(연구실계좌번호,MATCH(D25,성명,0))</f>
        <v>#N/A</v>
      </c>
      <c r="AA25" s="219" t="e">
        <f>"T."&amp;VLOOKUP(D25,'연구원 정보'!$C$3:$R$53,12,FALSE)</f>
        <v>#N/A</v>
      </c>
      <c r="AB25" s="219"/>
      <c r="AC25" s="157"/>
      <c r="AD25" s="178"/>
      <c r="AF25" s="255"/>
      <c r="AG25" s="255"/>
      <c r="AH25" s="255"/>
      <c r="AI25" s="255"/>
      <c r="AJ25" s="255"/>
      <c r="AK25" s="255"/>
      <c r="AL25" s="255"/>
      <c r="AM25" s="255"/>
      <c r="AN25" s="255"/>
      <c r="AO25" s="255"/>
      <c r="AP25" s="255"/>
      <c r="AQ25" s="255"/>
      <c r="AR25" s="255"/>
      <c r="AS25" s="255"/>
      <c r="AT25" s="255"/>
      <c r="AU25" s="255"/>
      <c r="AV25" s="255"/>
      <c r="AW25" s="255"/>
      <c r="AX25" s="255"/>
      <c r="AY25" s="255"/>
      <c r="AZ25" s="255"/>
      <c r="BA25" s="255"/>
      <c r="BB25" s="255"/>
      <c r="BC25" s="255"/>
      <c r="BD25" s="255"/>
      <c r="BE25" s="255"/>
      <c r="BF25" s="255"/>
    </row>
    <row r="26" spans="1:82" s="95" customFormat="1" ht="15" customHeight="1">
      <c r="A26" s="156"/>
      <c r="B26" s="198"/>
      <c r="C26" s="198"/>
      <c r="D26" s="230"/>
      <c r="E26" s="231"/>
      <c r="F26" s="219"/>
      <c r="G26" s="219"/>
      <c r="H26" s="136" t="str">
        <f>IF(D25=""," ",$Z$1)</f>
        <v xml:space="preserve"> </v>
      </c>
      <c r="I26" s="172" t="s">
        <v>422</v>
      </c>
      <c r="J26" s="248"/>
      <c r="K26" s="223"/>
      <c r="L26" s="222"/>
      <c r="M26" s="223"/>
      <c r="N26" s="223"/>
      <c r="O26" s="222"/>
      <c r="P26" s="222"/>
      <c r="Q26" s="223"/>
      <c r="R26" s="223"/>
      <c r="S26" s="222"/>
      <c r="T26" s="223"/>
      <c r="U26" s="223"/>
      <c r="V26" s="224"/>
      <c r="W26" s="174" t="e">
        <f>IF(H25="책임연구원",W25/6450000*100,IF(H25="선임연구원",W25/5250000*100,IF(OR(H25="연수연구원",H25="박사졸업"),W25/4000000*100,IF(OR(H25="박사수료",H25="박사과정",H25="석사졸업"),W25/2500000*100,IF(OR(H25="석사과정",H25="학사졸업"),W25/1800000*100,W25/1000000*100)))))</f>
        <v>#N/A</v>
      </c>
      <c r="X26" s="186" t="s">
        <v>424</v>
      </c>
      <c r="Y26" s="230"/>
      <c r="Z26" s="135" t="e">
        <f>VLOOKUP(D25,'연구원 정보'!$C$3:$R$53,14,FALSE)</f>
        <v>#N/A</v>
      </c>
      <c r="AA26" s="219"/>
      <c r="AB26" s="219"/>
      <c r="AC26" s="157"/>
      <c r="AD26" s="177"/>
      <c r="AF26" s="255"/>
      <c r="AG26" s="255"/>
      <c r="AH26" s="255"/>
      <c r="AI26" s="255"/>
      <c r="AJ26" s="255"/>
      <c r="AK26" s="255"/>
      <c r="AL26" s="255"/>
      <c r="AM26" s="255"/>
      <c r="AN26" s="255"/>
      <c r="AO26" s="255"/>
      <c r="AP26" s="255"/>
      <c r="AQ26" s="255"/>
      <c r="AR26" s="255"/>
      <c r="AS26" s="255"/>
      <c r="AT26" s="255"/>
      <c r="AU26" s="255"/>
      <c r="AV26" s="255"/>
      <c r="AW26" s="255"/>
      <c r="AX26" s="255"/>
      <c r="AY26" s="255"/>
      <c r="AZ26" s="255"/>
      <c r="BA26" s="255"/>
      <c r="BB26" s="255"/>
      <c r="BC26" s="255"/>
      <c r="BD26" s="255"/>
      <c r="BE26" s="255"/>
      <c r="BF26" s="255"/>
    </row>
    <row r="27" spans="1:82" s="95" customFormat="1" ht="15" customHeight="1">
      <c r="A27" s="156"/>
      <c r="B27" s="198">
        <v>8</v>
      </c>
      <c r="C27" s="198"/>
      <c r="D27" s="230"/>
      <c r="E27" s="231" t="e">
        <f>VLOOKUP(D27,'연구원 정보'!$C$4:$R$53,2,FALSE)</f>
        <v>#N/A</v>
      </c>
      <c r="F27" s="219" t="e">
        <f>VLOOKUP(D27,'연구원 정보'!$C$3:$R$53,5,FALSE)</f>
        <v>#N/A</v>
      </c>
      <c r="G27" s="219" t="e">
        <f>VLOOKUP(D27,'연구원 정보'!$C$3:$R$53,7,FALSE)</f>
        <v>#N/A</v>
      </c>
      <c r="H27" s="214" t="e">
        <f>INDEX(직급,MATCH(D27,성명,0))</f>
        <v>#N/A</v>
      </c>
      <c r="I27" s="215"/>
      <c r="J27" s="248"/>
      <c r="K27" s="223"/>
      <c r="L27" s="222" t="s">
        <v>2</v>
      </c>
      <c r="M27" s="223"/>
      <c r="N27" s="223"/>
      <c r="O27" s="222" t="s">
        <v>3</v>
      </c>
      <c r="P27" s="222" t="s">
        <v>5</v>
      </c>
      <c r="Q27" s="223"/>
      <c r="R27" s="223"/>
      <c r="S27" s="222" t="s">
        <v>2</v>
      </c>
      <c r="T27" s="223"/>
      <c r="U27" s="223"/>
      <c r="V27" s="224" t="s">
        <v>3</v>
      </c>
      <c r="W27" s="175"/>
      <c r="X27" s="176" t="s">
        <v>423</v>
      </c>
      <c r="Y27" s="230"/>
      <c r="Z27" s="135" t="e">
        <f>INDEX(연구실계좌번호,MATCH(D27,성명,0))</f>
        <v>#N/A</v>
      </c>
      <c r="AA27" s="219" t="e">
        <f>"T."&amp;VLOOKUP(D27,'연구원 정보'!$C$3:$R$53,12,FALSE)</f>
        <v>#N/A</v>
      </c>
      <c r="AB27" s="219"/>
      <c r="AC27" s="157"/>
      <c r="AD27" s="25"/>
      <c r="AE27" s="268" t="s">
        <v>282</v>
      </c>
      <c r="AF27" s="268"/>
      <c r="AG27" s="268"/>
      <c r="AH27" s="268"/>
      <c r="AI27" s="268"/>
      <c r="AJ27" s="268"/>
      <c r="AK27" s="268"/>
      <c r="AL27" s="268"/>
      <c r="AM27" s="268"/>
      <c r="AN27" s="268"/>
      <c r="AO27" s="268"/>
      <c r="AP27" s="268"/>
      <c r="AQ27" s="268"/>
      <c r="AR27" s="268"/>
      <c r="AS27" s="268"/>
      <c r="AT27" s="268"/>
      <c r="AU27" s="268"/>
      <c r="AV27" s="268"/>
      <c r="AW27" s="268"/>
      <c r="AX27" s="268"/>
      <c r="AY27" s="268"/>
      <c r="AZ27" s="268"/>
      <c r="BA27" s="268"/>
      <c r="BB27" s="268"/>
      <c r="BC27" s="268"/>
      <c r="BD27" s="268"/>
      <c r="BE27" s="268"/>
      <c r="BF27" s="268"/>
    </row>
    <row r="28" spans="1:82" s="95" customFormat="1" ht="15" customHeight="1">
      <c r="A28" s="156"/>
      <c r="B28" s="198"/>
      <c r="C28" s="198"/>
      <c r="D28" s="230"/>
      <c r="E28" s="231"/>
      <c r="F28" s="219"/>
      <c r="G28" s="219"/>
      <c r="H28" s="136" t="str">
        <f>IF(D27=""," ",$Z$1)</f>
        <v xml:space="preserve"> </v>
      </c>
      <c r="I28" s="172" t="s">
        <v>422</v>
      </c>
      <c r="J28" s="248"/>
      <c r="K28" s="223"/>
      <c r="L28" s="222"/>
      <c r="M28" s="223"/>
      <c r="N28" s="223"/>
      <c r="O28" s="222"/>
      <c r="P28" s="222"/>
      <c r="Q28" s="223"/>
      <c r="R28" s="223"/>
      <c r="S28" s="222"/>
      <c r="T28" s="223"/>
      <c r="U28" s="223"/>
      <c r="V28" s="224"/>
      <c r="W28" s="174" t="e">
        <f>IF(H27="책임연구원",W27/6450000*100,IF(H27="선임연구원",W27/5250000*100,IF(OR(H27="연수연구원",H27="박사졸업"),W27/4000000*100,IF(OR(H27="박사수료",H27="박사과정",H27="석사졸업"),W27/2500000*100,IF(OR(H27="석사과정",H27="학사졸업"),W27/1800000*100,W27/1000000*100)))))</f>
        <v>#N/A</v>
      </c>
      <c r="X28" s="186" t="s">
        <v>424</v>
      </c>
      <c r="Y28" s="230"/>
      <c r="Z28" s="135" t="e">
        <f>VLOOKUP(D27,'연구원 정보'!$C$3:$R$53,14,FALSE)</f>
        <v>#N/A</v>
      </c>
      <c r="AA28" s="219"/>
      <c r="AB28" s="219"/>
      <c r="AC28" s="157"/>
      <c r="AD28" s="25"/>
      <c r="AE28" s="197" t="s">
        <v>444</v>
      </c>
      <c r="AF28" s="197"/>
      <c r="AG28" s="197"/>
      <c r="AH28" s="197"/>
      <c r="AI28" s="197"/>
      <c r="AJ28" s="197"/>
      <c r="AK28" s="197"/>
      <c r="AL28" s="197"/>
      <c r="AM28" s="197"/>
      <c r="AN28" s="197"/>
      <c r="AO28" s="197"/>
      <c r="AP28" s="197"/>
      <c r="AQ28" s="197"/>
      <c r="AR28" s="197"/>
      <c r="AS28" s="197"/>
      <c r="AT28" s="197"/>
      <c r="AU28" s="197"/>
      <c r="AV28" s="197"/>
      <c r="AW28" s="197"/>
      <c r="AX28" s="197"/>
      <c r="AY28" s="197"/>
      <c r="AZ28" s="197"/>
      <c r="BA28" s="197"/>
      <c r="BB28" s="197"/>
      <c r="BC28" s="197"/>
      <c r="BD28" s="197"/>
      <c r="BE28" s="197"/>
      <c r="BF28" s="197"/>
      <c r="BG28" s="197"/>
      <c r="BH28" s="197"/>
      <c r="BI28" s="197"/>
      <c r="BJ28" s="197"/>
      <c r="BK28" s="197"/>
      <c r="BL28" s="197"/>
      <c r="BM28" s="197"/>
      <c r="BN28" s="197"/>
      <c r="BO28" s="197"/>
      <c r="BP28" s="197"/>
      <c r="BQ28" s="197"/>
      <c r="BR28" s="197"/>
      <c r="BS28" s="197"/>
      <c r="BT28" s="197"/>
      <c r="BU28" s="197"/>
      <c r="BV28" s="197"/>
      <c r="BW28" s="197"/>
      <c r="BX28" s="197"/>
      <c r="BY28" s="197"/>
      <c r="BZ28" s="197"/>
      <c r="CA28" s="197"/>
    </row>
    <row r="29" spans="1:82" s="95" customFormat="1" ht="15" customHeight="1">
      <c r="A29" s="156"/>
      <c r="B29" s="198">
        <v>9</v>
      </c>
      <c r="C29" s="198"/>
      <c r="D29" s="230"/>
      <c r="E29" s="231" t="e">
        <f>VLOOKUP(D29,'연구원 정보'!$C$4:$R$53,2,FALSE)</f>
        <v>#N/A</v>
      </c>
      <c r="F29" s="219" t="e">
        <f>VLOOKUP(D29,'연구원 정보'!$C$3:$R$53,5,FALSE)</f>
        <v>#N/A</v>
      </c>
      <c r="G29" s="219" t="e">
        <f>VLOOKUP(D29,'연구원 정보'!$C$3:$R$53,7,FALSE)</f>
        <v>#N/A</v>
      </c>
      <c r="H29" s="214" t="e">
        <f>INDEX(직급,MATCH(D29,성명,0))</f>
        <v>#N/A</v>
      </c>
      <c r="I29" s="215"/>
      <c r="J29" s="248"/>
      <c r="K29" s="223"/>
      <c r="L29" s="222" t="s">
        <v>2</v>
      </c>
      <c r="M29" s="223"/>
      <c r="N29" s="223"/>
      <c r="O29" s="222" t="s">
        <v>3</v>
      </c>
      <c r="P29" s="222" t="s">
        <v>5</v>
      </c>
      <c r="Q29" s="223"/>
      <c r="R29" s="223"/>
      <c r="S29" s="222" t="s">
        <v>2</v>
      </c>
      <c r="T29" s="223"/>
      <c r="U29" s="223"/>
      <c r="V29" s="224" t="s">
        <v>3</v>
      </c>
      <c r="W29" s="175"/>
      <c r="X29" s="176" t="s">
        <v>423</v>
      </c>
      <c r="Y29" s="230"/>
      <c r="Z29" s="135" t="e">
        <f>INDEX(연구실계좌번호,MATCH(D29,성명,0))</f>
        <v>#N/A</v>
      </c>
      <c r="AA29" s="219" t="e">
        <f>"T."&amp;VLOOKUP(D29,'연구원 정보'!$C$3:$R$53,12,FALSE)</f>
        <v>#N/A</v>
      </c>
      <c r="AB29" s="219"/>
      <c r="AC29" s="157"/>
      <c r="AD29" s="27" t="s">
        <v>278</v>
      </c>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7"/>
      <c r="BA29" s="197"/>
      <c r="BB29" s="197"/>
      <c r="BC29" s="197"/>
      <c r="BD29" s="197"/>
      <c r="BE29" s="197"/>
      <c r="BF29" s="197"/>
      <c r="BG29" s="197"/>
      <c r="BH29" s="197"/>
      <c r="BI29" s="197"/>
      <c r="BJ29" s="197"/>
      <c r="BK29" s="197"/>
      <c r="BL29" s="197"/>
      <c r="BM29" s="197"/>
      <c r="BN29" s="197"/>
      <c r="BO29" s="197"/>
      <c r="BP29" s="197"/>
      <c r="BQ29" s="197"/>
      <c r="BR29" s="197"/>
      <c r="BS29" s="197"/>
      <c r="BT29" s="197"/>
      <c r="BU29" s="197"/>
      <c r="BV29" s="197"/>
      <c r="BW29" s="197"/>
      <c r="BX29" s="197"/>
      <c r="BY29" s="197"/>
      <c r="BZ29" s="197"/>
      <c r="CA29" s="197"/>
    </row>
    <row r="30" spans="1:82" s="95" customFormat="1" ht="15" customHeight="1">
      <c r="A30" s="156"/>
      <c r="B30" s="198"/>
      <c r="C30" s="198"/>
      <c r="D30" s="230"/>
      <c r="E30" s="231"/>
      <c r="F30" s="219"/>
      <c r="G30" s="219"/>
      <c r="H30" s="136" t="str">
        <f>IF(D29=""," ",$Z$1)</f>
        <v xml:space="preserve"> </v>
      </c>
      <c r="I30" s="172" t="s">
        <v>422</v>
      </c>
      <c r="J30" s="248"/>
      <c r="K30" s="223"/>
      <c r="L30" s="222"/>
      <c r="M30" s="223"/>
      <c r="N30" s="223"/>
      <c r="O30" s="222"/>
      <c r="P30" s="222"/>
      <c r="Q30" s="223"/>
      <c r="R30" s="223"/>
      <c r="S30" s="222"/>
      <c r="T30" s="223"/>
      <c r="U30" s="223"/>
      <c r="V30" s="224"/>
      <c r="W30" s="174" t="e">
        <f>IF(H29="책임연구원",W29/6450000*100,IF(H29="선임연구원",W29/5250000*100,IF(OR(H29="연수연구원",H29="박사졸업"),W29/4000000*100,IF(OR(H29="박사수료",H29="박사과정",H29="석사졸업"),W29/2500000*100,IF(OR(H29="석사과정",H29="학사졸업"),W29/1800000*100,W29/1000000*100)))))</f>
        <v>#N/A</v>
      </c>
      <c r="X30" s="186" t="s">
        <v>424</v>
      </c>
      <c r="Y30" s="230"/>
      <c r="Z30" s="135" t="e">
        <f>VLOOKUP(D29,'연구원 정보'!$C$3:$R$53,14,FALSE)</f>
        <v>#N/A</v>
      </c>
      <c r="AA30" s="219"/>
      <c r="AB30" s="219"/>
      <c r="AC30" s="157"/>
      <c r="AD30" s="28"/>
      <c r="AE30" s="121"/>
      <c r="AF30" s="121"/>
      <c r="AG30" s="121"/>
      <c r="AH30" s="121"/>
      <c r="AI30" s="121"/>
      <c r="AJ30" s="121"/>
      <c r="AK30" s="121"/>
      <c r="AL30" s="121"/>
      <c r="AM30" s="121"/>
      <c r="AN30" s="121"/>
      <c r="AO30" s="121"/>
      <c r="AP30" s="121"/>
      <c r="AQ30" s="121"/>
      <c r="AR30" s="121"/>
      <c r="AS30" s="121"/>
      <c r="AT30" s="121"/>
      <c r="AU30" s="121"/>
      <c r="AV30" s="121"/>
      <c r="AW30" s="121"/>
      <c r="AX30" s="121"/>
      <c r="AY30" s="121"/>
      <c r="AZ30" s="121"/>
      <c r="BA30" s="121"/>
      <c r="BB30" s="121"/>
      <c r="BC30" s="121"/>
      <c r="BD30" s="121"/>
      <c r="BE30" s="121"/>
      <c r="BF30" s="121"/>
      <c r="BG30" s="121"/>
      <c r="BH30" s="121"/>
      <c r="BI30" s="121"/>
      <c r="BJ30" s="121"/>
      <c r="BK30" s="121"/>
      <c r="BL30" s="121"/>
      <c r="BM30" s="121"/>
      <c r="BN30" s="121"/>
      <c r="BO30" s="121"/>
      <c r="BP30" s="121"/>
      <c r="BQ30" s="121"/>
      <c r="BR30" s="121"/>
      <c r="BS30" s="121"/>
      <c r="BT30" s="121"/>
      <c r="BU30" s="121"/>
      <c r="BV30" s="121"/>
      <c r="BW30" s="121"/>
      <c r="BX30" s="121"/>
      <c r="BY30" s="121"/>
      <c r="BZ30" s="121"/>
      <c r="CA30" s="121"/>
    </row>
    <row r="31" spans="1:82" s="95" customFormat="1" ht="15" customHeight="1">
      <c r="A31" s="156"/>
      <c r="B31" s="198">
        <v>10</v>
      </c>
      <c r="C31" s="198"/>
      <c r="D31" s="230"/>
      <c r="E31" s="231" t="e">
        <f>VLOOKUP(D31,'연구원 정보'!$C$4:$R$53,2,FALSE)</f>
        <v>#N/A</v>
      </c>
      <c r="F31" s="219" t="e">
        <f>VLOOKUP(D31,'연구원 정보'!$C$3:$R$53,5,FALSE)</f>
        <v>#N/A</v>
      </c>
      <c r="G31" s="219" t="e">
        <f>VLOOKUP(D31,'연구원 정보'!$C$3:$R$53,7,FALSE)</f>
        <v>#N/A</v>
      </c>
      <c r="H31" s="214" t="e">
        <f>INDEX(직급,MATCH(D31,성명,0))</f>
        <v>#N/A</v>
      </c>
      <c r="I31" s="215"/>
      <c r="J31" s="248"/>
      <c r="K31" s="223"/>
      <c r="L31" s="222" t="s">
        <v>2</v>
      </c>
      <c r="M31" s="223"/>
      <c r="N31" s="223"/>
      <c r="O31" s="222" t="s">
        <v>3</v>
      </c>
      <c r="P31" s="222" t="s">
        <v>5</v>
      </c>
      <c r="Q31" s="223"/>
      <c r="R31" s="223"/>
      <c r="S31" s="222" t="s">
        <v>2</v>
      </c>
      <c r="T31" s="223"/>
      <c r="U31" s="223"/>
      <c r="V31" s="224" t="s">
        <v>3</v>
      </c>
      <c r="W31" s="175"/>
      <c r="X31" s="176" t="s">
        <v>423</v>
      </c>
      <c r="Y31" s="230"/>
      <c r="Z31" s="135" t="e">
        <f>INDEX(연구실계좌번호,MATCH(D31,성명,0))</f>
        <v>#N/A</v>
      </c>
      <c r="AA31" s="219" t="e">
        <f>"T."&amp;VLOOKUP(D31,'연구원 정보'!$C$3:$R$53,12,FALSE)</f>
        <v>#N/A</v>
      </c>
      <c r="AB31" s="219"/>
      <c r="AC31" s="157"/>
      <c r="AD31" s="28" t="s">
        <v>278</v>
      </c>
      <c r="AE31" s="256" t="s">
        <v>283</v>
      </c>
      <c r="AF31" s="256"/>
      <c r="AG31" s="256"/>
      <c r="AH31" s="256"/>
      <c r="AI31" s="256"/>
      <c r="AJ31" s="256"/>
      <c r="AK31" s="256"/>
      <c r="AL31" s="256"/>
      <c r="AM31" s="256"/>
      <c r="AN31" s="256"/>
      <c r="AO31" s="256"/>
      <c r="AP31" s="256"/>
      <c r="AQ31" s="256"/>
      <c r="AR31" s="256"/>
      <c r="AS31" s="256"/>
      <c r="AT31" s="256"/>
      <c r="AU31" s="256"/>
      <c r="AV31" s="256"/>
      <c r="AW31" s="256"/>
      <c r="AX31" s="256"/>
      <c r="AY31" s="256"/>
      <c r="AZ31" s="256"/>
      <c r="BA31" s="256"/>
      <c r="BB31" s="256"/>
      <c r="BC31" s="256"/>
      <c r="BD31" s="256"/>
      <c r="BE31" s="256"/>
      <c r="BF31" s="256"/>
      <c r="BG31" s="96"/>
      <c r="BH31" s="96"/>
      <c r="BI31" s="96"/>
    </row>
    <row r="32" spans="1:82" s="95" customFormat="1" ht="15" customHeight="1">
      <c r="A32" s="156"/>
      <c r="B32" s="198"/>
      <c r="C32" s="198"/>
      <c r="D32" s="230"/>
      <c r="E32" s="231"/>
      <c r="F32" s="219"/>
      <c r="G32" s="219"/>
      <c r="H32" s="136" t="str">
        <f>IF(D31=""," ",$Z$1)</f>
        <v xml:space="preserve"> </v>
      </c>
      <c r="I32" s="172" t="s">
        <v>422</v>
      </c>
      <c r="J32" s="248"/>
      <c r="K32" s="223"/>
      <c r="L32" s="222"/>
      <c r="M32" s="223"/>
      <c r="N32" s="223"/>
      <c r="O32" s="222"/>
      <c r="P32" s="222"/>
      <c r="Q32" s="223"/>
      <c r="R32" s="223"/>
      <c r="S32" s="222"/>
      <c r="T32" s="223"/>
      <c r="U32" s="223"/>
      <c r="V32" s="224"/>
      <c r="W32" s="174" t="e">
        <f>IF(H31="책임연구원",W31/6450000*100,IF(H31="선임연구원",W31/5250000*100,IF(OR(H31="연수연구원",H31="박사졸업"),W31/4000000*100,IF(OR(H31="박사수료",H31="박사과정",H31="석사졸업"),W31/2500000*100,IF(OR(H31="석사과정",H31="학사졸업"),W31/1800000*100,W31/1000000*100)))))</f>
        <v>#N/A</v>
      </c>
      <c r="X32" s="186" t="s">
        <v>424</v>
      </c>
      <c r="Y32" s="230"/>
      <c r="Z32" s="135" t="e">
        <f>VLOOKUP(D31,'연구원 정보'!$C$3:$R$53,14,FALSE)</f>
        <v>#N/A</v>
      </c>
      <c r="AA32" s="219"/>
      <c r="AB32" s="219"/>
      <c r="AC32" s="157"/>
      <c r="AD32" s="28"/>
      <c r="AE32" s="31" t="s">
        <v>278</v>
      </c>
      <c r="AF32" s="256" t="s">
        <v>284</v>
      </c>
      <c r="AG32" s="256"/>
      <c r="AH32" s="256"/>
      <c r="AI32" s="256"/>
      <c r="AJ32" s="256"/>
      <c r="AK32" s="256"/>
      <c r="AL32" s="256"/>
      <c r="AM32" s="256"/>
      <c r="AN32" s="256"/>
      <c r="AO32" s="256"/>
      <c r="AP32" s="256"/>
      <c r="AQ32" s="256"/>
      <c r="AR32" s="256"/>
      <c r="AS32" s="256"/>
      <c r="AT32" s="256"/>
      <c r="AU32" s="256"/>
      <c r="AV32" s="256"/>
      <c r="AW32" s="256"/>
      <c r="AX32" s="256"/>
      <c r="AY32" s="256"/>
      <c r="AZ32" s="256"/>
      <c r="BA32" s="256"/>
      <c r="BB32" s="256"/>
      <c r="BC32" s="256"/>
      <c r="BD32" s="256"/>
      <c r="BE32" s="256"/>
      <c r="BF32" s="256"/>
      <c r="BG32" s="256"/>
      <c r="BH32" s="256"/>
      <c r="BI32" s="256"/>
      <c r="BJ32" s="256"/>
      <c r="BK32" s="256"/>
    </row>
    <row r="33" spans="1:82" s="95" customFormat="1" ht="15" customHeight="1">
      <c r="A33" s="156"/>
      <c r="B33" s="198">
        <v>11</v>
      </c>
      <c r="C33" s="198"/>
      <c r="D33" s="230"/>
      <c r="E33" s="231" t="e">
        <f>VLOOKUP(D33,'연구원 정보'!$C$4:$R$53,2,FALSE)</f>
        <v>#N/A</v>
      </c>
      <c r="F33" s="219" t="e">
        <f>VLOOKUP(D33,'연구원 정보'!$C$3:$R$53,5,FALSE)</f>
        <v>#N/A</v>
      </c>
      <c r="G33" s="219" t="e">
        <f>VLOOKUP(D33,'연구원 정보'!$C$3:$R$53,7,FALSE)</f>
        <v>#N/A</v>
      </c>
      <c r="H33" s="214" t="e">
        <f>INDEX(직급,MATCH(D33,성명,0))</f>
        <v>#N/A</v>
      </c>
      <c r="I33" s="215"/>
      <c r="J33" s="248"/>
      <c r="K33" s="223"/>
      <c r="L33" s="222" t="s">
        <v>2</v>
      </c>
      <c r="M33" s="223"/>
      <c r="N33" s="223"/>
      <c r="O33" s="222" t="s">
        <v>3</v>
      </c>
      <c r="P33" s="222" t="s">
        <v>5</v>
      </c>
      <c r="Q33" s="223"/>
      <c r="R33" s="223"/>
      <c r="S33" s="222" t="s">
        <v>2</v>
      </c>
      <c r="T33" s="223"/>
      <c r="U33" s="223"/>
      <c r="V33" s="224" t="s">
        <v>3</v>
      </c>
      <c r="W33" s="175">
        <v>0</v>
      </c>
      <c r="X33" s="176" t="s">
        <v>423</v>
      </c>
      <c r="Y33" s="230"/>
      <c r="Z33" s="135" t="e">
        <f>INDEX(연구실계좌번호,MATCH(D33,성명,0))</f>
        <v>#N/A</v>
      </c>
      <c r="AA33" s="219" t="e">
        <f>"T."&amp;VLOOKUP(D33,'연구원 정보'!$C$3:$R$53,12,FALSE)</f>
        <v>#N/A</v>
      </c>
      <c r="AB33" s="219"/>
      <c r="AC33" s="157"/>
      <c r="AD33" s="93"/>
      <c r="AE33" s="99"/>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8"/>
      <c r="BJ33" s="98"/>
      <c r="BK33" s="98"/>
    </row>
    <row r="34" spans="1:82" s="95" customFormat="1" ht="15" customHeight="1">
      <c r="A34" s="156"/>
      <c r="B34" s="198"/>
      <c r="C34" s="198"/>
      <c r="D34" s="230"/>
      <c r="E34" s="231"/>
      <c r="F34" s="219"/>
      <c r="G34" s="219"/>
      <c r="H34" s="136" t="str">
        <f>IF(D33=""," ",$Z$1)</f>
        <v xml:space="preserve"> </v>
      </c>
      <c r="I34" s="172" t="s">
        <v>422</v>
      </c>
      <c r="J34" s="248"/>
      <c r="K34" s="223"/>
      <c r="L34" s="222"/>
      <c r="M34" s="223"/>
      <c r="N34" s="223"/>
      <c r="O34" s="222"/>
      <c r="P34" s="222"/>
      <c r="Q34" s="223"/>
      <c r="R34" s="223"/>
      <c r="S34" s="222"/>
      <c r="T34" s="223"/>
      <c r="U34" s="223"/>
      <c r="V34" s="224"/>
      <c r="W34" s="174" t="e">
        <f>IF(H33="책임연구원",W33/6450000*100,IF(H33="선임연구원",W33/5250000*100,IF(OR(H33="연수연구원",H33="박사졸업"),W33/4000000*100,IF(OR(H33="박사수료",H33="박사과정",H33="석사졸업"),W33/2500000*100,IF(OR(H33="석사과정",H33="학사졸업"),W33/1800000*100,W33/1000000*100)))))</f>
        <v>#N/A</v>
      </c>
      <c r="X34" s="186" t="s">
        <v>424</v>
      </c>
      <c r="Y34" s="230"/>
      <c r="Z34" s="135" t="e">
        <f>VLOOKUP(D33,'연구원 정보'!$C$3:$R$53,14,FALSE)</f>
        <v>#N/A</v>
      </c>
      <c r="AA34" s="219"/>
      <c r="AB34" s="219"/>
      <c r="AC34" s="157"/>
      <c r="AD34" s="28" t="s">
        <v>278</v>
      </c>
      <c r="AE34" s="26"/>
      <c r="AF34" s="257" t="s">
        <v>285</v>
      </c>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76"/>
      <c r="BD34" s="76"/>
      <c r="BE34" s="77"/>
      <c r="BF34" s="100"/>
      <c r="BG34" s="100"/>
      <c r="BH34" s="100" t="s">
        <v>286</v>
      </c>
      <c r="BI34" s="78"/>
      <c r="BJ34" s="78"/>
      <c r="BK34" s="78"/>
    </row>
    <row r="35" spans="1:82" s="10" customFormat="1" ht="15" customHeight="1">
      <c r="A35" s="156"/>
      <c r="B35" s="198">
        <v>12</v>
      </c>
      <c r="C35" s="198"/>
      <c r="D35" s="230"/>
      <c r="E35" s="231" t="e">
        <f>VLOOKUP(D35,'연구원 정보'!$C$4:$R$53,2,FALSE)</f>
        <v>#N/A</v>
      </c>
      <c r="F35" s="219" t="e">
        <f>VLOOKUP(D35,'연구원 정보'!$C$3:$R$53,5,FALSE)</f>
        <v>#N/A</v>
      </c>
      <c r="G35" s="219" t="e">
        <f>VLOOKUP(D35,'연구원 정보'!$C$3:$R$53,7,FALSE)</f>
        <v>#N/A</v>
      </c>
      <c r="H35" s="214" t="e">
        <f>INDEX(직급,MATCH(D35,성명,0))</f>
        <v>#N/A</v>
      </c>
      <c r="I35" s="215"/>
      <c r="J35" s="248"/>
      <c r="K35" s="223"/>
      <c r="L35" s="222" t="s">
        <v>2</v>
      </c>
      <c r="M35" s="223"/>
      <c r="N35" s="223"/>
      <c r="O35" s="222" t="s">
        <v>3</v>
      </c>
      <c r="P35" s="222" t="s">
        <v>5</v>
      </c>
      <c r="Q35" s="223"/>
      <c r="R35" s="223"/>
      <c r="S35" s="222" t="s">
        <v>2</v>
      </c>
      <c r="T35" s="223"/>
      <c r="U35" s="223"/>
      <c r="V35" s="224" t="s">
        <v>3</v>
      </c>
      <c r="W35" s="175"/>
      <c r="X35" s="176" t="s">
        <v>423</v>
      </c>
      <c r="Y35" s="230"/>
      <c r="Z35" s="135" t="e">
        <f>INDEX(연구실계좌번호,MATCH(D35,성명,0))</f>
        <v>#N/A</v>
      </c>
      <c r="AA35" s="219" t="e">
        <f>"T."&amp;VLOOKUP(D35,'연구원 정보'!$C$3:$R$53,12,FALSE)</f>
        <v>#N/A</v>
      </c>
      <c r="AB35" s="219"/>
      <c r="AC35" s="157"/>
      <c r="AD35" s="93"/>
      <c r="AE35" s="26"/>
      <c r="AF35" s="198" t="s">
        <v>287</v>
      </c>
      <c r="AG35" s="198"/>
      <c r="AH35" s="198"/>
      <c r="AI35" s="198"/>
      <c r="AJ35" s="219" t="s">
        <v>288</v>
      </c>
      <c r="AK35" s="219"/>
      <c r="AL35" s="219"/>
      <c r="AM35" s="219"/>
      <c r="AN35" s="219" t="s">
        <v>289</v>
      </c>
      <c r="AO35" s="219"/>
      <c r="AP35" s="219"/>
      <c r="AQ35" s="219"/>
      <c r="AR35" s="198" t="s">
        <v>290</v>
      </c>
      <c r="AS35" s="198"/>
      <c r="AT35" s="198"/>
      <c r="AU35" s="198"/>
      <c r="AV35" s="219" t="s">
        <v>291</v>
      </c>
      <c r="AW35" s="219"/>
      <c r="AX35" s="219"/>
      <c r="AY35" s="219"/>
      <c r="AZ35" s="198" t="s">
        <v>292</v>
      </c>
      <c r="BA35" s="198"/>
      <c r="BB35" s="198"/>
      <c r="BC35" s="198"/>
      <c r="BD35" s="198" t="s">
        <v>293</v>
      </c>
      <c r="BE35" s="198"/>
      <c r="BF35" s="198"/>
      <c r="BG35" s="198"/>
      <c r="BH35" s="198" t="s">
        <v>294</v>
      </c>
      <c r="BI35" s="198"/>
      <c r="BJ35" s="198"/>
      <c r="BK35" s="198"/>
      <c r="BL35" s="95"/>
      <c r="BM35" s="95"/>
      <c r="BN35" s="95"/>
      <c r="BO35" s="95"/>
      <c r="BP35" s="95"/>
      <c r="BQ35" s="95"/>
      <c r="BR35" s="95"/>
      <c r="BS35" s="95"/>
      <c r="BT35" s="95"/>
      <c r="BU35" s="95"/>
      <c r="BV35" s="95"/>
      <c r="BW35" s="95"/>
      <c r="BX35" s="95"/>
      <c r="BY35" s="95"/>
      <c r="BZ35" s="95"/>
      <c r="CA35" s="95"/>
      <c r="CB35" s="95"/>
      <c r="CC35" s="95"/>
      <c r="CD35" s="95"/>
    </row>
    <row r="36" spans="1:82" s="10" customFormat="1" ht="15" customHeight="1">
      <c r="A36" s="156"/>
      <c r="B36" s="198"/>
      <c r="C36" s="198"/>
      <c r="D36" s="230"/>
      <c r="E36" s="231"/>
      <c r="F36" s="219"/>
      <c r="G36" s="219"/>
      <c r="H36" s="136" t="str">
        <f>IF(D35=""," ",$Z$1)</f>
        <v xml:space="preserve"> </v>
      </c>
      <c r="I36" s="172" t="s">
        <v>422</v>
      </c>
      <c r="J36" s="248"/>
      <c r="K36" s="223"/>
      <c r="L36" s="222"/>
      <c r="M36" s="223"/>
      <c r="N36" s="223"/>
      <c r="O36" s="222"/>
      <c r="P36" s="222"/>
      <c r="Q36" s="223"/>
      <c r="R36" s="223"/>
      <c r="S36" s="222"/>
      <c r="T36" s="223"/>
      <c r="U36" s="223"/>
      <c r="V36" s="224"/>
      <c r="W36" s="174" t="e">
        <f>IF(H35="책임연구원",W35/6450000*100,IF(H35="선임연구원",W35/5250000*100,IF(OR(H35="연수연구원",H35="박사졸업"),W35/4000000*100,IF(OR(H35="박사수료",H35="박사과정",H35="석사졸업"),W35/2500000*100,IF(OR(H35="석사과정",H35="학사졸업"),W35/1800000*100,W35/1000000*100)))))</f>
        <v>#N/A</v>
      </c>
      <c r="X36" s="186" t="s">
        <v>424</v>
      </c>
      <c r="Y36" s="230"/>
      <c r="Z36" s="135" t="e">
        <f>VLOOKUP(D35,'연구원 정보'!$C$3:$R$53,14,FALSE)</f>
        <v>#N/A</v>
      </c>
      <c r="AA36" s="219"/>
      <c r="AB36" s="219"/>
      <c r="AC36" s="157"/>
      <c r="AD36" s="93"/>
      <c r="AE36" s="24"/>
      <c r="AF36" s="198"/>
      <c r="AG36" s="198"/>
      <c r="AH36" s="198"/>
      <c r="AI36" s="198"/>
      <c r="AJ36" s="219"/>
      <c r="AK36" s="219"/>
      <c r="AL36" s="219"/>
      <c r="AM36" s="219"/>
      <c r="AN36" s="219"/>
      <c r="AO36" s="219"/>
      <c r="AP36" s="219"/>
      <c r="AQ36" s="219"/>
      <c r="AR36" s="198"/>
      <c r="AS36" s="198"/>
      <c r="AT36" s="198"/>
      <c r="AU36" s="198"/>
      <c r="AV36" s="219"/>
      <c r="AW36" s="219"/>
      <c r="AX36" s="219"/>
      <c r="AY36" s="219"/>
      <c r="AZ36" s="198"/>
      <c r="BA36" s="198"/>
      <c r="BB36" s="198"/>
      <c r="BC36" s="198"/>
      <c r="BD36" s="198"/>
      <c r="BE36" s="198"/>
      <c r="BF36" s="198"/>
      <c r="BG36" s="198"/>
      <c r="BH36" s="198"/>
      <c r="BI36" s="198"/>
      <c r="BJ36" s="198"/>
      <c r="BK36" s="198"/>
      <c r="BL36" s="95"/>
      <c r="BM36" s="95"/>
      <c r="BN36" s="95"/>
      <c r="BO36" s="95"/>
      <c r="BP36" s="95"/>
      <c r="BQ36" s="95"/>
      <c r="BR36" s="95"/>
      <c r="BS36" s="95"/>
      <c r="BT36" s="95"/>
      <c r="BU36" s="95"/>
      <c r="BV36" s="95"/>
      <c r="BW36" s="95"/>
      <c r="BX36" s="95"/>
      <c r="BY36" s="95"/>
      <c r="BZ36" s="95"/>
      <c r="CA36" s="95"/>
      <c r="CB36" s="95"/>
      <c r="CC36" s="95"/>
      <c r="CD36" s="95"/>
    </row>
    <row r="37" spans="1:82" s="10" customFormat="1" ht="15" customHeight="1">
      <c r="A37" s="156"/>
      <c r="B37" s="198">
        <v>13</v>
      </c>
      <c r="C37" s="198"/>
      <c r="D37" s="230"/>
      <c r="E37" s="231" t="e">
        <f>VLOOKUP(D37,'연구원 정보'!$C$4:$R$53,2,FALSE)</f>
        <v>#N/A</v>
      </c>
      <c r="F37" s="219" t="e">
        <f>VLOOKUP(D37,'연구원 정보'!$C$3:$R$53,5,FALSE)</f>
        <v>#N/A</v>
      </c>
      <c r="G37" s="219" t="e">
        <f>VLOOKUP(D37,'연구원 정보'!$C$3:$R$53,7,FALSE)</f>
        <v>#N/A</v>
      </c>
      <c r="H37" s="214" t="e">
        <f>INDEX(직급,MATCH(D37,성명,0))</f>
        <v>#N/A</v>
      </c>
      <c r="I37" s="215"/>
      <c r="J37" s="248"/>
      <c r="K37" s="223"/>
      <c r="L37" s="222" t="s">
        <v>2</v>
      </c>
      <c r="M37" s="223"/>
      <c r="N37" s="223"/>
      <c r="O37" s="222" t="s">
        <v>3</v>
      </c>
      <c r="P37" s="222" t="s">
        <v>5</v>
      </c>
      <c r="Q37" s="223"/>
      <c r="R37" s="223"/>
      <c r="S37" s="222" t="s">
        <v>2</v>
      </c>
      <c r="T37" s="223"/>
      <c r="U37" s="223"/>
      <c r="V37" s="224" t="s">
        <v>3</v>
      </c>
      <c r="W37" s="175"/>
      <c r="X37" s="176" t="s">
        <v>423</v>
      </c>
      <c r="Y37" s="230"/>
      <c r="Z37" s="135" t="e">
        <f>INDEX(연구실계좌번호,MATCH(D37,성명,0))</f>
        <v>#N/A</v>
      </c>
      <c r="AA37" s="219" t="e">
        <f>"T."&amp;VLOOKUP(D37,'연구원 정보'!$C$3:$R$53,12,FALSE)</f>
        <v>#N/A</v>
      </c>
      <c r="AB37" s="219"/>
      <c r="AC37" s="157"/>
      <c r="AD37" s="95"/>
      <c r="AE37" s="24"/>
      <c r="AF37" s="198" t="s">
        <v>295</v>
      </c>
      <c r="AG37" s="198"/>
      <c r="AH37" s="198"/>
      <c r="AI37" s="198"/>
      <c r="AJ37" s="265" t="s">
        <v>296</v>
      </c>
      <c r="AK37" s="265"/>
      <c r="AL37" s="265"/>
      <c r="AM37" s="265"/>
      <c r="AN37" s="265" t="s">
        <v>297</v>
      </c>
      <c r="AO37" s="265"/>
      <c r="AP37" s="265"/>
      <c r="AQ37" s="265"/>
      <c r="AR37" s="265" t="s">
        <v>298</v>
      </c>
      <c r="AS37" s="265"/>
      <c r="AT37" s="265"/>
      <c r="AU37" s="265"/>
      <c r="AV37" s="265" t="s">
        <v>298</v>
      </c>
      <c r="AW37" s="265"/>
      <c r="AX37" s="265"/>
      <c r="AY37" s="265"/>
      <c r="AZ37" s="265" t="s">
        <v>299</v>
      </c>
      <c r="BA37" s="265"/>
      <c r="BB37" s="265"/>
      <c r="BC37" s="265"/>
      <c r="BD37" s="265" t="s">
        <v>300</v>
      </c>
      <c r="BE37" s="265"/>
      <c r="BF37" s="265"/>
      <c r="BG37" s="265"/>
      <c r="BH37" s="265" t="s">
        <v>301</v>
      </c>
      <c r="BI37" s="265"/>
      <c r="BJ37" s="265"/>
      <c r="BK37" s="265"/>
      <c r="BL37" s="95"/>
      <c r="BM37" s="95"/>
      <c r="BN37" s="95"/>
      <c r="BO37" s="95"/>
      <c r="BP37" s="95"/>
      <c r="BQ37" s="95"/>
      <c r="BR37" s="95"/>
      <c r="BS37" s="95"/>
      <c r="BT37" s="95"/>
      <c r="BU37" s="95"/>
      <c r="BV37" s="95"/>
      <c r="BW37" s="95"/>
      <c r="BX37" s="95"/>
      <c r="BY37" s="95"/>
      <c r="BZ37" s="95"/>
      <c r="CA37" s="95"/>
      <c r="CB37" s="95"/>
      <c r="CC37" s="95"/>
      <c r="CD37" s="95"/>
    </row>
    <row r="38" spans="1:82" s="10" customFormat="1" ht="15" customHeight="1">
      <c r="A38" s="156"/>
      <c r="B38" s="198"/>
      <c r="C38" s="198"/>
      <c r="D38" s="230"/>
      <c r="E38" s="231"/>
      <c r="F38" s="219"/>
      <c r="G38" s="219"/>
      <c r="H38" s="136" t="str">
        <f>IF(D37=""," ",$Z$1)</f>
        <v xml:space="preserve"> </v>
      </c>
      <c r="I38" s="172" t="s">
        <v>422</v>
      </c>
      <c r="J38" s="248"/>
      <c r="K38" s="223"/>
      <c r="L38" s="222"/>
      <c r="M38" s="223"/>
      <c r="N38" s="223"/>
      <c r="O38" s="222"/>
      <c r="P38" s="222"/>
      <c r="Q38" s="223"/>
      <c r="R38" s="223"/>
      <c r="S38" s="222"/>
      <c r="T38" s="223"/>
      <c r="U38" s="223"/>
      <c r="V38" s="224"/>
      <c r="W38" s="174" t="e">
        <f>IF(H37="책임연구원",W37/6450000*100,IF(H37="선임연구원",W37/5250000*100,IF(OR(H37="연수연구원",H37="박사졸업"),W37/4000000*100,IF(OR(H37="박사수료",H37="박사과정",H37="석사졸업"),W37/2500000*100,IF(OR(H37="석사과정",H37="학사졸업"),W37/1800000*100,W37/1000000*100)))))</f>
        <v>#N/A</v>
      </c>
      <c r="X38" s="186" t="s">
        <v>424</v>
      </c>
      <c r="Y38" s="230"/>
      <c r="Z38" s="135" t="e">
        <f>VLOOKUP(D37,'연구원 정보'!$C$3:$R$53,14,FALSE)</f>
        <v>#N/A</v>
      </c>
      <c r="AA38" s="219"/>
      <c r="AB38" s="219"/>
      <c r="AC38" s="157"/>
      <c r="AD38" s="28" t="s">
        <v>278</v>
      </c>
      <c r="AE38" s="24"/>
      <c r="AF38" s="198"/>
      <c r="AG38" s="198"/>
      <c r="AH38" s="198"/>
      <c r="AI38" s="198"/>
      <c r="AJ38" s="265"/>
      <c r="AK38" s="265"/>
      <c r="AL38" s="265"/>
      <c r="AM38" s="265"/>
      <c r="AN38" s="265"/>
      <c r="AO38" s="265"/>
      <c r="AP38" s="265"/>
      <c r="AQ38" s="265"/>
      <c r="AR38" s="265"/>
      <c r="AS38" s="265"/>
      <c r="AT38" s="265"/>
      <c r="AU38" s="265"/>
      <c r="AV38" s="265"/>
      <c r="AW38" s="265"/>
      <c r="AX38" s="265"/>
      <c r="AY38" s="265"/>
      <c r="AZ38" s="265"/>
      <c r="BA38" s="265"/>
      <c r="BB38" s="265"/>
      <c r="BC38" s="265"/>
      <c r="BD38" s="265"/>
      <c r="BE38" s="265"/>
      <c r="BF38" s="265"/>
      <c r="BG38" s="265"/>
      <c r="BH38" s="265"/>
      <c r="BI38" s="265"/>
      <c r="BJ38" s="265"/>
      <c r="BK38" s="265"/>
      <c r="BL38" s="95"/>
      <c r="BM38" s="95"/>
      <c r="BN38" s="95"/>
      <c r="BO38" s="95"/>
      <c r="BP38" s="95"/>
      <c r="BQ38" s="95"/>
      <c r="BR38" s="95"/>
      <c r="BS38" s="95"/>
      <c r="BT38" s="95"/>
      <c r="BU38" s="95"/>
      <c r="BV38" s="95"/>
      <c r="BW38" s="95"/>
      <c r="BX38" s="95"/>
      <c r="BY38" s="95"/>
      <c r="BZ38" s="95"/>
      <c r="CA38" s="95"/>
      <c r="CB38" s="95"/>
      <c r="CC38" s="95"/>
      <c r="CD38" s="95"/>
    </row>
    <row r="39" spans="1:82" s="10" customFormat="1" ht="15" customHeight="1">
      <c r="A39" s="156"/>
      <c r="B39" s="198">
        <v>14</v>
      </c>
      <c r="C39" s="198"/>
      <c r="D39" s="230"/>
      <c r="E39" s="231" t="e">
        <f>VLOOKUP(D39,'연구원 정보'!$C$4:$R$53,2,FALSE)</f>
        <v>#N/A</v>
      </c>
      <c r="F39" s="219" t="e">
        <f>VLOOKUP(D39,'연구원 정보'!$C$3:$R$53,5,FALSE)</f>
        <v>#N/A</v>
      </c>
      <c r="G39" s="219" t="e">
        <f>VLOOKUP(D39,'연구원 정보'!$C$3:$R$53,7,FALSE)</f>
        <v>#N/A</v>
      </c>
      <c r="H39" s="214" t="e">
        <f>INDEX(직급,MATCH(D39,성명,0))</f>
        <v>#N/A</v>
      </c>
      <c r="I39" s="215"/>
      <c r="J39" s="248"/>
      <c r="K39" s="223"/>
      <c r="L39" s="222" t="s">
        <v>2</v>
      </c>
      <c r="M39" s="223"/>
      <c r="N39" s="223"/>
      <c r="O39" s="222" t="s">
        <v>3</v>
      </c>
      <c r="P39" s="222" t="s">
        <v>5</v>
      </c>
      <c r="Q39" s="223"/>
      <c r="R39" s="223"/>
      <c r="S39" s="222" t="s">
        <v>2</v>
      </c>
      <c r="T39" s="223"/>
      <c r="U39" s="223"/>
      <c r="V39" s="224" t="s">
        <v>3</v>
      </c>
      <c r="W39" s="175"/>
      <c r="X39" s="176" t="s">
        <v>423</v>
      </c>
      <c r="Y39" s="230"/>
      <c r="Z39" s="135" t="e">
        <f>INDEX(연구실계좌번호,MATCH(D39,성명,0))</f>
        <v>#N/A</v>
      </c>
      <c r="AA39" s="219" t="e">
        <f>"T."&amp;VLOOKUP(D39,'연구원 정보'!$C$3:$R$53,12,FALSE)</f>
        <v>#N/A</v>
      </c>
      <c r="AB39" s="219"/>
      <c r="AC39" s="157"/>
      <c r="AD39" s="28" t="s">
        <v>278</v>
      </c>
      <c r="AE39" s="24"/>
      <c r="AF39" s="266"/>
      <c r="AG39" s="266"/>
      <c r="AH39" s="266"/>
      <c r="AI39" s="266"/>
      <c r="AJ39" s="266"/>
      <c r="AK39" s="266"/>
      <c r="AL39" s="266"/>
      <c r="AM39" s="266"/>
      <c r="AN39" s="266"/>
      <c r="AO39" s="266"/>
      <c r="AP39" s="266"/>
      <c r="AQ39" s="266"/>
      <c r="AR39" s="266"/>
      <c r="AS39" s="266"/>
      <c r="AT39" s="266"/>
      <c r="AU39" s="266"/>
      <c r="AV39" s="266"/>
      <c r="AW39" s="266"/>
      <c r="AX39" s="266"/>
      <c r="AY39" s="266"/>
      <c r="AZ39" s="266"/>
      <c r="BA39" s="266"/>
      <c r="BB39" s="266"/>
      <c r="BC39" s="266"/>
      <c r="BD39" s="266"/>
      <c r="BE39" s="266"/>
      <c r="BF39" s="266"/>
      <c r="BG39" s="266"/>
      <c r="BH39" s="94"/>
      <c r="BI39" s="94"/>
      <c r="BJ39" s="94"/>
      <c r="BK39" s="94"/>
      <c r="BL39" s="95"/>
      <c r="BM39" s="95"/>
      <c r="BN39" s="95"/>
      <c r="BO39" s="95"/>
      <c r="BP39" s="95"/>
      <c r="BQ39" s="95"/>
      <c r="BR39" s="95"/>
      <c r="BS39" s="95"/>
      <c r="BT39" s="95"/>
      <c r="BU39" s="95"/>
      <c r="BV39" s="95"/>
      <c r="BW39" s="95"/>
      <c r="BX39" s="95"/>
      <c r="BY39" s="95"/>
      <c r="BZ39" s="95"/>
      <c r="CA39" s="95"/>
      <c r="CB39" s="95"/>
      <c r="CC39" s="95"/>
      <c r="CD39" s="95"/>
    </row>
    <row r="40" spans="1:82" s="10" customFormat="1" ht="15" customHeight="1">
      <c r="A40" s="156"/>
      <c r="B40" s="198"/>
      <c r="C40" s="198"/>
      <c r="D40" s="230"/>
      <c r="E40" s="231"/>
      <c r="F40" s="219"/>
      <c r="G40" s="219"/>
      <c r="H40" s="136" t="str">
        <f>IF(D39=""," ",$Z$1)</f>
        <v xml:space="preserve"> </v>
      </c>
      <c r="I40" s="172" t="s">
        <v>422</v>
      </c>
      <c r="J40" s="248"/>
      <c r="K40" s="223"/>
      <c r="L40" s="222"/>
      <c r="M40" s="223"/>
      <c r="N40" s="223"/>
      <c r="O40" s="222"/>
      <c r="P40" s="222"/>
      <c r="Q40" s="223"/>
      <c r="R40" s="223"/>
      <c r="S40" s="222"/>
      <c r="T40" s="223"/>
      <c r="U40" s="223"/>
      <c r="V40" s="224"/>
      <c r="W40" s="174" t="e">
        <f>IF(H39="책임연구원",W39/6450000*100,IF(H39="선임연구원",W39/5250000*100,IF(OR(H39="연수연구원",H39="박사졸업"),W39/4000000*100,IF(OR(H39="박사수료",H39="박사과정",H39="석사졸업"),W39/2500000*100,IF(OR(H39="석사과정",H39="학사졸업"),W39/1800000*100,W39/1000000*100)))))</f>
        <v>#N/A</v>
      </c>
      <c r="X40" s="186" t="s">
        <v>424</v>
      </c>
      <c r="Y40" s="230"/>
      <c r="Z40" s="135" t="e">
        <f>VLOOKUP(D39,'연구원 정보'!$C$3:$R$53,14,FALSE)</f>
        <v>#N/A</v>
      </c>
      <c r="AA40" s="219"/>
      <c r="AB40" s="219"/>
      <c r="AC40" s="157"/>
      <c r="AD40" s="93"/>
      <c r="AE40" s="24"/>
      <c r="AF40" s="94" t="s">
        <v>302</v>
      </c>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row>
    <row r="41" spans="1:82" s="10" customFormat="1" ht="15" customHeight="1">
      <c r="A41" s="156"/>
      <c r="B41" s="198">
        <v>15</v>
      </c>
      <c r="C41" s="198"/>
      <c r="D41" s="230"/>
      <c r="E41" s="231" t="e">
        <f>VLOOKUP(D41,'연구원 정보'!$C$4:$R$53,2,FALSE)</f>
        <v>#N/A</v>
      </c>
      <c r="F41" s="219" t="e">
        <f>VLOOKUP(D41,'연구원 정보'!$C$3:$R$53,5,FALSE)</f>
        <v>#N/A</v>
      </c>
      <c r="G41" s="219" t="e">
        <f>VLOOKUP(D41,'연구원 정보'!$C$3:$R$53,7,FALSE)</f>
        <v>#N/A</v>
      </c>
      <c r="H41" s="214" t="e">
        <f>INDEX(직급,MATCH(D41,성명,0))</f>
        <v>#N/A</v>
      </c>
      <c r="I41" s="215"/>
      <c r="J41" s="248"/>
      <c r="K41" s="223"/>
      <c r="L41" s="222" t="s">
        <v>2</v>
      </c>
      <c r="M41" s="223"/>
      <c r="N41" s="223"/>
      <c r="O41" s="222" t="s">
        <v>3</v>
      </c>
      <c r="P41" s="222" t="s">
        <v>5</v>
      </c>
      <c r="Q41" s="223"/>
      <c r="R41" s="223"/>
      <c r="S41" s="222" t="s">
        <v>2</v>
      </c>
      <c r="T41" s="223"/>
      <c r="U41" s="223"/>
      <c r="V41" s="224" t="s">
        <v>3</v>
      </c>
      <c r="W41" s="175"/>
      <c r="X41" s="176" t="s">
        <v>423</v>
      </c>
      <c r="Y41" s="230"/>
      <c r="Z41" s="135" t="e">
        <f>INDEX(연구실계좌번호,MATCH(D41,성명,0))</f>
        <v>#N/A</v>
      </c>
      <c r="AA41" s="219" t="e">
        <f>"T."&amp;VLOOKUP(D41,'연구원 정보'!$C$3:$R$53,12,FALSE)</f>
        <v>#N/A</v>
      </c>
      <c r="AB41" s="219"/>
      <c r="AC41" s="157"/>
      <c r="AD41" s="95"/>
      <c r="AE41" s="24"/>
      <c r="AF41" s="269" t="s">
        <v>303</v>
      </c>
      <c r="AG41" s="270"/>
      <c r="AH41" s="270"/>
      <c r="AI41" s="270"/>
      <c r="AJ41" s="270"/>
      <c r="AK41" s="270"/>
      <c r="AL41" s="271"/>
      <c r="AM41" s="198" t="s">
        <v>304</v>
      </c>
      <c r="AN41" s="198"/>
      <c r="AO41" s="198"/>
      <c r="AP41" s="198"/>
      <c r="AQ41" s="198"/>
      <c r="AR41" s="198"/>
      <c r="AS41" s="198"/>
      <c r="AT41" s="198"/>
      <c r="AU41" s="198"/>
      <c r="AV41" s="198"/>
      <c r="AW41" s="198"/>
      <c r="AX41" s="198"/>
      <c r="AY41" s="198"/>
      <c r="AZ41" s="198"/>
      <c r="BA41" s="198"/>
      <c r="BB41" s="198"/>
      <c r="BC41" s="198"/>
      <c r="BD41" s="198"/>
      <c r="BE41" s="198"/>
      <c r="BF41" s="198"/>
      <c r="BG41" s="198"/>
      <c r="BH41" s="198"/>
      <c r="BI41" s="198"/>
      <c r="BJ41" s="198"/>
      <c r="BK41" s="198"/>
    </row>
    <row r="42" spans="1:82" s="10" customFormat="1" ht="15" customHeight="1">
      <c r="A42" s="156"/>
      <c r="B42" s="198"/>
      <c r="C42" s="198"/>
      <c r="D42" s="230"/>
      <c r="E42" s="231"/>
      <c r="F42" s="219"/>
      <c r="G42" s="219"/>
      <c r="H42" s="136" t="str">
        <f>IF(D41=""," ",$Z$1)</f>
        <v xml:space="preserve"> </v>
      </c>
      <c r="I42" s="172" t="s">
        <v>422</v>
      </c>
      <c r="J42" s="248"/>
      <c r="K42" s="223"/>
      <c r="L42" s="222"/>
      <c r="M42" s="223"/>
      <c r="N42" s="223"/>
      <c r="O42" s="222"/>
      <c r="P42" s="222"/>
      <c r="Q42" s="223"/>
      <c r="R42" s="223"/>
      <c r="S42" s="222"/>
      <c r="T42" s="223"/>
      <c r="U42" s="223"/>
      <c r="V42" s="224"/>
      <c r="W42" s="174" t="e">
        <f>IF(H41="책임연구원",W41/6450000*100,IF(H41="선임연구원",W41/5250000*100,IF(OR(H41="연수연구원",H41="박사졸업"),W41/4000000*100,IF(OR(H41="박사수료",H41="박사과정",H41="석사졸업"),W41/2500000*100,IF(OR(H41="석사과정",H41="학사졸업"),W41/1800000*100,W41/1000000*100)))))</f>
        <v>#N/A</v>
      </c>
      <c r="X42" s="186" t="s">
        <v>424</v>
      </c>
      <c r="Y42" s="230"/>
      <c r="Z42" s="135" t="e">
        <f>VLOOKUP(D41,'연구원 정보'!$C$3:$R$53,14,FALSE)</f>
        <v>#N/A</v>
      </c>
      <c r="AA42" s="219"/>
      <c r="AB42" s="219"/>
      <c r="AC42" s="157"/>
      <c r="AD42" s="28" t="s">
        <v>278</v>
      </c>
      <c r="AE42" s="24"/>
      <c r="AF42" s="198" t="s">
        <v>305</v>
      </c>
      <c r="AG42" s="198"/>
      <c r="AH42" s="198"/>
      <c r="AI42" s="198"/>
      <c r="AJ42" s="198"/>
      <c r="AK42" s="198"/>
      <c r="AL42" s="198"/>
      <c r="AM42" s="249" t="s">
        <v>306</v>
      </c>
      <c r="AN42" s="249"/>
      <c r="AO42" s="249"/>
      <c r="AP42" s="249"/>
      <c r="AQ42" s="249"/>
      <c r="AR42" s="249"/>
      <c r="AS42" s="249"/>
      <c r="AT42" s="249"/>
      <c r="AU42" s="249"/>
      <c r="AV42" s="249"/>
      <c r="AW42" s="249"/>
      <c r="AX42" s="249"/>
      <c r="AY42" s="249"/>
      <c r="AZ42" s="249"/>
      <c r="BA42" s="249"/>
      <c r="BB42" s="249"/>
      <c r="BC42" s="249"/>
      <c r="BD42" s="249"/>
      <c r="BE42" s="249"/>
      <c r="BF42" s="249"/>
      <c r="BG42" s="249"/>
      <c r="BH42" s="249"/>
      <c r="BI42" s="249"/>
      <c r="BJ42" s="249"/>
      <c r="BK42" s="249"/>
    </row>
    <row r="43" spans="1:82" s="10" customFormat="1" ht="15" customHeight="1">
      <c r="A43" s="156"/>
      <c r="B43" s="198">
        <v>16</v>
      </c>
      <c r="C43" s="198"/>
      <c r="D43" s="230"/>
      <c r="E43" s="231" t="e">
        <f>VLOOKUP(D43,'연구원 정보'!$C$4:$R$53,2,FALSE)</f>
        <v>#N/A</v>
      </c>
      <c r="F43" s="219" t="e">
        <f>VLOOKUP(D43,'연구원 정보'!$C$3:$R$53,5,FALSE)</f>
        <v>#N/A</v>
      </c>
      <c r="G43" s="219" t="e">
        <f>VLOOKUP(D43,'연구원 정보'!$C$3:$R$53,7,FALSE)</f>
        <v>#N/A</v>
      </c>
      <c r="H43" s="214" t="e">
        <f>INDEX(직급,MATCH(D43,성명,0))</f>
        <v>#N/A</v>
      </c>
      <c r="I43" s="215"/>
      <c r="J43" s="248"/>
      <c r="K43" s="223"/>
      <c r="L43" s="222" t="s">
        <v>2</v>
      </c>
      <c r="M43" s="223"/>
      <c r="N43" s="223"/>
      <c r="O43" s="222" t="s">
        <v>3</v>
      </c>
      <c r="P43" s="222" t="s">
        <v>5</v>
      </c>
      <c r="Q43" s="223"/>
      <c r="R43" s="223"/>
      <c r="S43" s="222" t="s">
        <v>2</v>
      </c>
      <c r="T43" s="223"/>
      <c r="U43" s="223"/>
      <c r="V43" s="224" t="s">
        <v>3</v>
      </c>
      <c r="W43" s="175"/>
      <c r="X43" s="176" t="s">
        <v>423</v>
      </c>
      <c r="Y43" s="230"/>
      <c r="Z43" s="135" t="e">
        <f>INDEX(연구실계좌번호,MATCH(D43,성명,0))</f>
        <v>#N/A</v>
      </c>
      <c r="AA43" s="219" t="e">
        <f>"T."&amp;VLOOKUP(D43,'연구원 정보'!$C$3:$R$53,12,FALSE)</f>
        <v>#N/A</v>
      </c>
      <c r="AB43" s="219"/>
      <c r="AC43" s="157"/>
      <c r="AD43" s="93"/>
      <c r="AE43" s="24"/>
      <c r="AF43" s="198"/>
      <c r="AG43" s="198"/>
      <c r="AH43" s="198"/>
      <c r="AI43" s="198"/>
      <c r="AJ43" s="198"/>
      <c r="AK43" s="198"/>
      <c r="AL43" s="198"/>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row>
    <row r="44" spans="1:82" s="10" customFormat="1" ht="15" customHeight="1">
      <c r="A44" s="156"/>
      <c r="B44" s="198"/>
      <c r="C44" s="198"/>
      <c r="D44" s="230"/>
      <c r="E44" s="231"/>
      <c r="F44" s="219"/>
      <c r="G44" s="219"/>
      <c r="H44" s="136" t="str">
        <f>IF(D43=""," ",$Z$1)</f>
        <v xml:space="preserve"> </v>
      </c>
      <c r="I44" s="172" t="s">
        <v>422</v>
      </c>
      <c r="J44" s="248"/>
      <c r="K44" s="223"/>
      <c r="L44" s="222"/>
      <c r="M44" s="223"/>
      <c r="N44" s="223"/>
      <c r="O44" s="222"/>
      <c r="P44" s="222"/>
      <c r="Q44" s="223"/>
      <c r="R44" s="223"/>
      <c r="S44" s="222"/>
      <c r="T44" s="223"/>
      <c r="U44" s="223"/>
      <c r="V44" s="224"/>
      <c r="W44" s="174" t="e">
        <f>IF(H43="책임연구원",W43/6450000*100,IF(H43="선임연구원",W43/5250000*100,IF(OR(H43="연수연구원",H43="박사졸업"),W43/4000000*100,IF(OR(H43="박사수료",H43="박사과정",H43="석사졸업"),W43/2500000*100,IF(OR(H43="석사과정",H43="학사졸업"),W43/1800000*100,W43/1000000*100)))))</f>
        <v>#N/A</v>
      </c>
      <c r="X44" s="186" t="s">
        <v>424</v>
      </c>
      <c r="Y44" s="230"/>
      <c r="Z44" s="135" t="e">
        <f>VLOOKUP(D43,'연구원 정보'!$C$3:$R$53,14,FALSE)</f>
        <v>#N/A</v>
      </c>
      <c r="AA44" s="219"/>
      <c r="AB44" s="219"/>
      <c r="AC44" s="157"/>
      <c r="AD44" s="93"/>
      <c r="AE44" s="24"/>
      <c r="AF44" s="198"/>
      <c r="AG44" s="198"/>
      <c r="AH44" s="198"/>
      <c r="AI44" s="198"/>
      <c r="AJ44" s="198"/>
      <c r="AK44" s="198"/>
      <c r="AL44" s="198"/>
      <c r="AM44" s="249"/>
      <c r="AN44" s="249"/>
      <c r="AO44" s="249"/>
      <c r="AP44" s="249"/>
      <c r="AQ44" s="249"/>
      <c r="AR44" s="249"/>
      <c r="AS44" s="249"/>
      <c r="AT44" s="249"/>
      <c r="AU44" s="249"/>
      <c r="AV44" s="249"/>
      <c r="AW44" s="249"/>
      <c r="AX44" s="249"/>
      <c r="AY44" s="249"/>
      <c r="AZ44" s="249"/>
      <c r="BA44" s="249"/>
      <c r="BB44" s="249"/>
      <c r="BC44" s="249"/>
      <c r="BD44" s="249"/>
      <c r="BE44" s="249"/>
      <c r="BF44" s="249"/>
      <c r="BG44" s="249"/>
      <c r="BH44" s="249"/>
      <c r="BI44" s="249"/>
      <c r="BJ44" s="249"/>
      <c r="BK44" s="249"/>
    </row>
    <row r="45" spans="1:82" s="10" customFormat="1" ht="15" customHeight="1">
      <c r="A45" s="156"/>
      <c r="B45" s="198">
        <v>17</v>
      </c>
      <c r="C45" s="198"/>
      <c r="D45" s="230"/>
      <c r="E45" s="231" t="e">
        <f>VLOOKUP(D45,'연구원 정보'!$C$4:$R$53,2,FALSE)</f>
        <v>#N/A</v>
      </c>
      <c r="F45" s="219" t="e">
        <f>VLOOKUP(D45,'연구원 정보'!$C$3:$R$53,5,FALSE)</f>
        <v>#N/A</v>
      </c>
      <c r="G45" s="219" t="e">
        <f>VLOOKUP(D45,'연구원 정보'!$C$3:$R$53,7,FALSE)</f>
        <v>#N/A</v>
      </c>
      <c r="H45" s="214" t="e">
        <f>INDEX(직급,MATCH(D45,성명,0))</f>
        <v>#N/A</v>
      </c>
      <c r="I45" s="215"/>
      <c r="J45" s="248"/>
      <c r="K45" s="223"/>
      <c r="L45" s="222" t="s">
        <v>2</v>
      </c>
      <c r="M45" s="223"/>
      <c r="N45" s="223"/>
      <c r="O45" s="222" t="s">
        <v>3</v>
      </c>
      <c r="P45" s="222" t="s">
        <v>5</v>
      </c>
      <c r="Q45" s="223"/>
      <c r="R45" s="223"/>
      <c r="S45" s="222" t="s">
        <v>2</v>
      </c>
      <c r="T45" s="223"/>
      <c r="U45" s="223"/>
      <c r="V45" s="224" t="s">
        <v>3</v>
      </c>
      <c r="W45" s="175"/>
      <c r="X45" s="176" t="s">
        <v>423</v>
      </c>
      <c r="Y45" s="230"/>
      <c r="Z45" s="135" t="e">
        <f>INDEX(연구실계좌번호,MATCH(D45,성명,0))</f>
        <v>#N/A</v>
      </c>
      <c r="AA45" s="219" t="e">
        <f>"T."&amp;VLOOKUP(D45,'연구원 정보'!$C$3:$R$53,12,FALSE)</f>
        <v>#N/A</v>
      </c>
      <c r="AB45" s="219"/>
      <c r="AC45" s="157"/>
      <c r="AD45" s="24"/>
      <c r="AE45" s="24"/>
      <c r="AF45" s="198" t="s">
        <v>307</v>
      </c>
      <c r="AG45" s="198"/>
      <c r="AH45" s="198"/>
      <c r="AI45" s="198"/>
      <c r="AJ45" s="198"/>
      <c r="AK45" s="198"/>
      <c r="AL45" s="198"/>
      <c r="AM45" s="249" t="s">
        <v>308</v>
      </c>
      <c r="AN45" s="249"/>
      <c r="AO45" s="249"/>
      <c r="AP45" s="249"/>
      <c r="AQ45" s="249"/>
      <c r="AR45" s="249"/>
      <c r="AS45" s="249"/>
      <c r="AT45" s="249"/>
      <c r="AU45" s="249"/>
      <c r="AV45" s="249"/>
      <c r="AW45" s="249"/>
      <c r="AX45" s="249"/>
      <c r="AY45" s="249"/>
      <c r="AZ45" s="249"/>
      <c r="BA45" s="249"/>
      <c r="BB45" s="249"/>
      <c r="BC45" s="249"/>
      <c r="BD45" s="249"/>
      <c r="BE45" s="249"/>
      <c r="BF45" s="249"/>
      <c r="BG45" s="249"/>
      <c r="BH45" s="249"/>
      <c r="BI45" s="249"/>
      <c r="BJ45" s="249"/>
      <c r="BK45" s="249"/>
    </row>
    <row r="46" spans="1:82" s="10" customFormat="1" ht="15" customHeight="1">
      <c r="A46" s="156"/>
      <c r="B46" s="198"/>
      <c r="C46" s="198"/>
      <c r="D46" s="230"/>
      <c r="E46" s="231"/>
      <c r="F46" s="219"/>
      <c r="G46" s="219"/>
      <c r="H46" s="136" t="str">
        <f>IF(D45=""," ",$Z$1)</f>
        <v xml:space="preserve"> </v>
      </c>
      <c r="I46" s="172" t="s">
        <v>422</v>
      </c>
      <c r="J46" s="248"/>
      <c r="K46" s="223"/>
      <c r="L46" s="222"/>
      <c r="M46" s="223"/>
      <c r="N46" s="223"/>
      <c r="O46" s="222"/>
      <c r="P46" s="222"/>
      <c r="Q46" s="223"/>
      <c r="R46" s="223"/>
      <c r="S46" s="222"/>
      <c r="T46" s="223"/>
      <c r="U46" s="223"/>
      <c r="V46" s="224"/>
      <c r="W46" s="174" t="e">
        <f>IF(H45="책임연구원",W45/6450000*100,IF(H45="선임연구원",W45/5250000*100,IF(OR(H45="연수연구원",H45="박사졸업"),W45/4000000*100,IF(OR(H45="박사수료",H45="박사과정",H45="석사졸업"),W45/2500000*100,IF(OR(H45="석사과정",H45="학사졸업"),W45/1800000*100,W45/1000000*100)))))</f>
        <v>#N/A</v>
      </c>
      <c r="X46" s="186" t="s">
        <v>424</v>
      </c>
      <c r="Y46" s="230"/>
      <c r="Z46" s="135" t="e">
        <f>VLOOKUP(D45,'연구원 정보'!$C$3:$R$53,14,FALSE)</f>
        <v>#N/A</v>
      </c>
      <c r="AA46" s="219"/>
      <c r="AB46" s="219"/>
      <c r="AC46" s="157"/>
      <c r="AD46" s="25"/>
      <c r="AE46" s="24"/>
      <c r="AF46" s="198"/>
      <c r="AG46" s="198"/>
      <c r="AH46" s="198"/>
      <c r="AI46" s="198"/>
      <c r="AJ46" s="198"/>
      <c r="AK46" s="198"/>
      <c r="AL46" s="198"/>
      <c r="AM46" s="249"/>
      <c r="AN46" s="249"/>
      <c r="AO46" s="249"/>
      <c r="AP46" s="249"/>
      <c r="AQ46" s="249"/>
      <c r="AR46" s="249"/>
      <c r="AS46" s="249"/>
      <c r="AT46" s="249"/>
      <c r="AU46" s="249"/>
      <c r="AV46" s="249"/>
      <c r="AW46" s="249"/>
      <c r="AX46" s="249"/>
      <c r="AY46" s="249"/>
      <c r="AZ46" s="249"/>
      <c r="BA46" s="249"/>
      <c r="BB46" s="249"/>
      <c r="BC46" s="249"/>
      <c r="BD46" s="249"/>
      <c r="BE46" s="249"/>
      <c r="BF46" s="249"/>
      <c r="BG46" s="249"/>
      <c r="BH46" s="249"/>
      <c r="BI46" s="249"/>
      <c r="BJ46" s="249"/>
      <c r="BK46" s="249"/>
    </row>
    <row r="47" spans="1:82" s="10" customFormat="1" ht="15" customHeight="1">
      <c r="A47" s="156"/>
      <c r="B47" s="198">
        <v>18</v>
      </c>
      <c r="C47" s="198"/>
      <c r="D47" s="230"/>
      <c r="E47" s="231" t="e">
        <f>VLOOKUP(D47,'연구원 정보'!$C$4:$R$53,2,FALSE)</f>
        <v>#N/A</v>
      </c>
      <c r="F47" s="219" t="e">
        <f>VLOOKUP(D47,'연구원 정보'!$C$3:$R$53,5,FALSE)</f>
        <v>#N/A</v>
      </c>
      <c r="G47" s="219" t="e">
        <f>VLOOKUP(D47,'연구원 정보'!$C$3:$R$53,7,FALSE)</f>
        <v>#N/A</v>
      </c>
      <c r="H47" s="214" t="e">
        <f>INDEX(직급,MATCH(D47,성명,0))</f>
        <v>#N/A</v>
      </c>
      <c r="I47" s="215"/>
      <c r="J47" s="248"/>
      <c r="K47" s="223"/>
      <c r="L47" s="222" t="s">
        <v>2</v>
      </c>
      <c r="M47" s="223"/>
      <c r="N47" s="223"/>
      <c r="O47" s="222" t="s">
        <v>3</v>
      </c>
      <c r="P47" s="222" t="s">
        <v>5</v>
      </c>
      <c r="Q47" s="223"/>
      <c r="R47" s="223"/>
      <c r="S47" s="222" t="s">
        <v>2</v>
      </c>
      <c r="T47" s="223"/>
      <c r="U47" s="223"/>
      <c r="V47" s="224" t="s">
        <v>3</v>
      </c>
      <c r="W47" s="175"/>
      <c r="X47" s="176" t="s">
        <v>423</v>
      </c>
      <c r="Y47" s="230"/>
      <c r="Z47" s="135" t="e">
        <f>INDEX(연구실계좌번호,MATCH(D47,성명,0))</f>
        <v>#N/A</v>
      </c>
      <c r="AA47" s="219" t="e">
        <f>"T."&amp;VLOOKUP(D47,'연구원 정보'!$C$3:$R$53,12,FALSE)</f>
        <v>#N/A</v>
      </c>
      <c r="AB47" s="219"/>
      <c r="AC47" s="157"/>
      <c r="AD47" s="25"/>
      <c r="AE47" s="24"/>
      <c r="AF47" s="198"/>
      <c r="AG47" s="198"/>
      <c r="AH47" s="198"/>
      <c r="AI47" s="198"/>
      <c r="AJ47" s="198"/>
      <c r="AK47" s="198"/>
      <c r="AL47" s="198"/>
      <c r="AM47" s="249"/>
      <c r="AN47" s="249"/>
      <c r="AO47" s="249"/>
      <c r="AP47" s="249"/>
      <c r="AQ47" s="249"/>
      <c r="AR47" s="249"/>
      <c r="AS47" s="249"/>
      <c r="AT47" s="249"/>
      <c r="AU47" s="249"/>
      <c r="AV47" s="249"/>
      <c r="AW47" s="249"/>
      <c r="AX47" s="249"/>
      <c r="AY47" s="249"/>
      <c r="AZ47" s="249"/>
      <c r="BA47" s="249"/>
      <c r="BB47" s="249"/>
      <c r="BC47" s="249"/>
      <c r="BD47" s="249"/>
      <c r="BE47" s="249"/>
      <c r="BF47" s="249"/>
      <c r="BG47" s="249"/>
      <c r="BH47" s="249"/>
      <c r="BI47" s="249"/>
      <c r="BJ47" s="249"/>
      <c r="BK47" s="249"/>
    </row>
    <row r="48" spans="1:82" s="10" customFormat="1" ht="15" customHeight="1" thickBot="1">
      <c r="A48" s="156"/>
      <c r="B48" s="250"/>
      <c r="C48" s="250"/>
      <c r="D48" s="251"/>
      <c r="E48" s="254"/>
      <c r="F48" s="245"/>
      <c r="G48" s="245"/>
      <c r="H48" s="136" t="str">
        <f>IF(D47=""," ",$Z$1)</f>
        <v xml:space="preserve"> </v>
      </c>
      <c r="I48" s="173" t="s">
        <v>422</v>
      </c>
      <c r="J48" s="252"/>
      <c r="K48" s="247"/>
      <c r="L48" s="246"/>
      <c r="M48" s="247"/>
      <c r="N48" s="247"/>
      <c r="O48" s="246"/>
      <c r="P48" s="246"/>
      <c r="Q48" s="247"/>
      <c r="R48" s="247"/>
      <c r="S48" s="246"/>
      <c r="T48" s="247"/>
      <c r="U48" s="247"/>
      <c r="V48" s="253"/>
      <c r="W48" s="174" t="e">
        <f>IF(H47="책임연구원",W47/6450000*100,IF(H47="선임연구원",W47/5250000*100,IF(OR(H47="연수연구원",H47="박사졸업"),W47/4000000*100,IF(OR(H47="박사수료",H47="박사과정",H47="석사졸업"),W47/2500000*100,IF(OR(H47="석사과정",H47="학사졸업"),W47/1800000*100,W47/1000000*100)))))</f>
        <v>#N/A</v>
      </c>
      <c r="X48" s="186" t="s">
        <v>424</v>
      </c>
      <c r="Y48" s="230"/>
      <c r="Z48" s="135" t="e">
        <f>VLOOKUP(D47,'연구원 정보'!$C$3:$R$53,14,FALSE)</f>
        <v>#N/A</v>
      </c>
      <c r="AA48" s="219"/>
      <c r="AB48" s="219"/>
      <c r="AC48" s="157"/>
      <c r="AD48" s="99"/>
      <c r="AE48" s="24"/>
      <c r="AF48" s="198" t="s">
        <v>309</v>
      </c>
      <c r="AG48" s="198"/>
      <c r="AH48" s="198"/>
      <c r="AI48" s="198"/>
      <c r="AJ48" s="198"/>
      <c r="AK48" s="198"/>
      <c r="AL48" s="198"/>
      <c r="AM48" s="249" t="s">
        <v>310</v>
      </c>
      <c r="AN48" s="249"/>
      <c r="AO48" s="249"/>
      <c r="AP48" s="249"/>
      <c r="AQ48" s="249"/>
      <c r="AR48" s="249"/>
      <c r="AS48" s="249"/>
      <c r="AT48" s="249"/>
      <c r="AU48" s="249"/>
      <c r="AV48" s="249"/>
      <c r="AW48" s="249"/>
      <c r="AX48" s="249"/>
      <c r="AY48" s="249"/>
      <c r="AZ48" s="249"/>
      <c r="BA48" s="249"/>
      <c r="BB48" s="249"/>
      <c r="BC48" s="249"/>
      <c r="BD48" s="249"/>
      <c r="BE48" s="249"/>
      <c r="BF48" s="249"/>
      <c r="BG48" s="249"/>
      <c r="BH48" s="249"/>
      <c r="BI48" s="249"/>
      <c r="BJ48" s="249"/>
      <c r="BK48" s="249"/>
    </row>
    <row r="49" spans="1:82" s="10" customFormat="1" ht="20.100000000000001" customHeight="1">
      <c r="A49" s="156"/>
      <c r="B49" s="198" t="s">
        <v>6</v>
      </c>
      <c r="C49" s="198"/>
      <c r="D49" s="198"/>
      <c r="E49" s="198"/>
      <c r="F49" s="198"/>
      <c r="G49" s="198"/>
      <c r="H49" s="198"/>
      <c r="I49" s="198"/>
      <c r="J49" s="199"/>
      <c r="K49" s="199"/>
      <c r="L49" s="199"/>
      <c r="M49" s="199"/>
      <c r="N49" s="199"/>
      <c r="O49" s="199"/>
      <c r="P49" s="199"/>
      <c r="Q49" s="199"/>
      <c r="R49" s="199"/>
      <c r="S49" s="199"/>
      <c r="T49" s="199"/>
      <c r="U49" s="199"/>
      <c r="V49" s="199"/>
      <c r="W49" s="200">
        <f>W13+W15+W17+W19+W21+W23+W25+W27+W29+W31+W33+W35+W37+W39+W41+W43+W45+W47</f>
        <v>0</v>
      </c>
      <c r="X49" s="200"/>
      <c r="Y49" s="200"/>
      <c r="Z49" s="200"/>
      <c r="AA49" s="201" t="s">
        <v>423</v>
      </c>
      <c r="AB49" s="202"/>
      <c r="AC49" s="157"/>
      <c r="AD49" s="99"/>
      <c r="AE49" s="24"/>
      <c r="AF49" s="198"/>
      <c r="AG49" s="198"/>
      <c r="AH49" s="198"/>
      <c r="AI49" s="198"/>
      <c r="AJ49" s="198"/>
      <c r="AK49" s="198"/>
      <c r="AL49" s="198"/>
      <c r="AM49" s="249"/>
      <c r="AN49" s="249"/>
      <c r="AO49" s="249"/>
      <c r="AP49" s="249"/>
      <c r="AQ49" s="249"/>
      <c r="AR49" s="249"/>
      <c r="AS49" s="249"/>
      <c r="AT49" s="249"/>
      <c r="AU49" s="249"/>
      <c r="AV49" s="249"/>
      <c r="AW49" s="249"/>
      <c r="AX49" s="249"/>
      <c r="AY49" s="249"/>
      <c r="AZ49" s="249"/>
      <c r="BA49" s="249"/>
      <c r="BB49" s="249"/>
      <c r="BC49" s="249"/>
      <c r="BD49" s="249"/>
      <c r="BE49" s="249"/>
      <c r="BF49" s="249"/>
      <c r="BG49" s="249"/>
      <c r="BH49" s="249"/>
      <c r="BI49" s="249"/>
      <c r="BJ49" s="249"/>
      <c r="BK49" s="249"/>
    </row>
    <row r="50" spans="1:82" ht="15" customHeight="1">
      <c r="A50" s="20"/>
      <c r="B50" s="17"/>
      <c r="C50" s="17"/>
      <c r="D50" s="17"/>
      <c r="E50" s="17"/>
      <c r="F50" s="17"/>
      <c r="G50" s="17"/>
      <c r="H50" s="17"/>
      <c r="I50" s="17"/>
      <c r="J50" s="17"/>
      <c r="K50" s="17"/>
      <c r="L50" s="17"/>
      <c r="M50" s="17"/>
      <c r="N50" s="17"/>
      <c r="O50" s="17"/>
      <c r="P50" s="17"/>
      <c r="Q50" s="17"/>
      <c r="R50" s="17"/>
      <c r="S50" s="17"/>
      <c r="T50" s="17"/>
      <c r="U50" s="17"/>
      <c r="V50" s="17"/>
      <c r="W50" s="17"/>
      <c r="X50" s="129"/>
      <c r="Y50" s="17"/>
      <c r="Z50" s="129"/>
      <c r="AA50" s="129"/>
      <c r="AB50" s="129"/>
      <c r="AC50" s="18"/>
      <c r="AD50" s="26"/>
      <c r="AE50" s="24"/>
      <c r="AF50" s="198"/>
      <c r="AG50" s="198"/>
      <c r="AH50" s="198"/>
      <c r="AI50" s="198"/>
      <c r="AJ50" s="198"/>
      <c r="AK50" s="198"/>
      <c r="AL50" s="198"/>
      <c r="AM50" s="249"/>
      <c r="AN50" s="249"/>
      <c r="AO50" s="249"/>
      <c r="AP50" s="249"/>
      <c r="AQ50" s="249"/>
      <c r="AR50" s="249"/>
      <c r="AS50" s="249"/>
      <c r="AT50" s="249"/>
      <c r="AU50" s="249"/>
      <c r="AV50" s="249"/>
      <c r="AW50" s="249"/>
      <c r="AX50" s="249"/>
      <c r="AY50" s="249"/>
      <c r="AZ50" s="249"/>
      <c r="BA50" s="249"/>
      <c r="BB50" s="249"/>
      <c r="BC50" s="249"/>
      <c r="BD50" s="249"/>
      <c r="BE50" s="249"/>
      <c r="BF50" s="249"/>
      <c r="BG50" s="249"/>
      <c r="BH50" s="249"/>
      <c r="BI50" s="249"/>
      <c r="BJ50" s="249"/>
      <c r="BK50" s="249"/>
      <c r="BL50" s="10"/>
      <c r="BM50" s="10"/>
      <c r="BN50" s="10"/>
      <c r="BO50" s="10"/>
      <c r="BP50" s="10"/>
      <c r="BQ50" s="10"/>
      <c r="BR50" s="10"/>
      <c r="BS50" s="10"/>
      <c r="BT50" s="10"/>
      <c r="BU50" s="10"/>
      <c r="BV50" s="10"/>
      <c r="BW50" s="10"/>
      <c r="BX50" s="10"/>
      <c r="BY50" s="10"/>
      <c r="BZ50" s="10"/>
      <c r="CA50" s="10"/>
      <c r="CB50" s="10"/>
      <c r="CC50" s="10"/>
      <c r="CD50" s="10"/>
    </row>
    <row r="51" spans="1:82" s="14" customFormat="1" ht="20.100000000000001" customHeight="1">
      <c r="A51" s="158"/>
      <c r="B51" s="209" t="s">
        <v>447</v>
      </c>
      <c r="C51" s="209"/>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159"/>
      <c r="AD51" s="26"/>
      <c r="AE51" s="24"/>
      <c r="AF51" s="219" t="s">
        <v>291</v>
      </c>
      <c r="AG51" s="198"/>
      <c r="AH51" s="198"/>
      <c r="AI51" s="198"/>
      <c r="AJ51" s="198"/>
      <c r="AK51" s="198"/>
      <c r="AL51" s="198"/>
      <c r="AM51" s="267" t="s">
        <v>311</v>
      </c>
      <c r="AN51" s="249"/>
      <c r="AO51" s="249"/>
      <c r="AP51" s="249"/>
      <c r="AQ51" s="249"/>
      <c r="AR51" s="249"/>
      <c r="AS51" s="249"/>
      <c r="AT51" s="249"/>
      <c r="AU51" s="249"/>
      <c r="AV51" s="249"/>
      <c r="AW51" s="249"/>
      <c r="AX51" s="249"/>
      <c r="AY51" s="249"/>
      <c r="AZ51" s="249"/>
      <c r="BA51" s="249"/>
      <c r="BB51" s="249"/>
      <c r="BC51" s="249"/>
      <c r="BD51" s="249"/>
      <c r="BE51" s="249"/>
      <c r="BF51" s="249"/>
      <c r="BG51" s="249"/>
      <c r="BH51" s="249"/>
      <c r="BI51" s="249"/>
      <c r="BJ51" s="249"/>
      <c r="BK51" s="249"/>
      <c r="BL51" s="10"/>
      <c r="BM51" s="10"/>
      <c r="BN51" s="10"/>
      <c r="BO51" s="10"/>
      <c r="BP51" s="10"/>
      <c r="BQ51" s="10"/>
      <c r="BR51" s="10"/>
      <c r="BS51" s="10"/>
      <c r="BT51" s="10"/>
      <c r="BU51" s="10"/>
      <c r="BV51" s="10"/>
      <c r="BW51" s="10"/>
      <c r="BX51" s="10"/>
      <c r="BY51" s="10"/>
      <c r="BZ51" s="10"/>
      <c r="CA51" s="10"/>
      <c r="CB51" s="10"/>
      <c r="CC51" s="10"/>
      <c r="CD51" s="10"/>
    </row>
    <row r="52" spans="1:82" s="5" customFormat="1" ht="20.100000000000001" customHeight="1">
      <c r="A52" s="15"/>
      <c r="B52" s="209" t="s">
        <v>446</v>
      </c>
      <c r="C52" s="209"/>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16"/>
      <c r="AD52" s="24"/>
      <c r="AE52" s="24"/>
      <c r="AF52" s="198"/>
      <c r="AG52" s="198"/>
      <c r="AH52" s="198"/>
      <c r="AI52" s="198"/>
      <c r="AJ52" s="198"/>
      <c r="AK52" s="198"/>
      <c r="AL52" s="198"/>
      <c r="AM52" s="249"/>
      <c r="AN52" s="249"/>
      <c r="AO52" s="249"/>
      <c r="AP52" s="249"/>
      <c r="AQ52" s="249"/>
      <c r="AR52" s="249"/>
      <c r="AS52" s="249"/>
      <c r="AT52" s="249"/>
      <c r="AU52" s="249"/>
      <c r="AV52" s="249"/>
      <c r="AW52" s="249"/>
      <c r="AX52" s="249"/>
      <c r="AY52" s="249"/>
      <c r="AZ52" s="249"/>
      <c r="BA52" s="249"/>
      <c r="BB52" s="249"/>
      <c r="BC52" s="249"/>
      <c r="BD52" s="249"/>
      <c r="BE52" s="249"/>
      <c r="BF52" s="249"/>
      <c r="BG52" s="249"/>
      <c r="BH52" s="249"/>
      <c r="BI52" s="249"/>
      <c r="BJ52" s="249"/>
      <c r="BK52" s="249"/>
      <c r="BL52" s="10"/>
      <c r="BM52" s="10"/>
      <c r="BN52" s="10"/>
      <c r="BO52" s="10"/>
      <c r="BP52" s="10"/>
      <c r="BQ52" s="10"/>
      <c r="BR52" s="10"/>
      <c r="BS52" s="10"/>
      <c r="BT52" s="10"/>
      <c r="BU52" s="10"/>
      <c r="BV52" s="10"/>
      <c r="BW52" s="10"/>
      <c r="BX52" s="10"/>
      <c r="BY52" s="10"/>
      <c r="BZ52" s="10"/>
      <c r="CA52" s="10"/>
      <c r="CB52" s="10"/>
      <c r="CC52" s="10"/>
      <c r="CD52" s="10"/>
    </row>
    <row r="53" spans="1:82" s="1" customFormat="1" ht="20.100000000000001" customHeight="1">
      <c r="A53" s="21"/>
      <c r="B53" s="220"/>
      <c r="C53" s="221"/>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
      <c r="AD53" s="24"/>
      <c r="AE53" s="24"/>
      <c r="AF53" s="219" t="s">
        <v>292</v>
      </c>
      <c r="AG53" s="198"/>
      <c r="AH53" s="198"/>
      <c r="AI53" s="198"/>
      <c r="AJ53" s="198"/>
      <c r="AK53" s="198"/>
      <c r="AL53" s="198"/>
      <c r="AM53" s="249" t="s">
        <v>312</v>
      </c>
      <c r="AN53" s="258"/>
      <c r="AO53" s="258"/>
      <c r="AP53" s="258"/>
      <c r="AQ53" s="258"/>
      <c r="AR53" s="258"/>
      <c r="AS53" s="258"/>
      <c r="AT53" s="258"/>
      <c r="AU53" s="258"/>
      <c r="AV53" s="258"/>
      <c r="AW53" s="258"/>
      <c r="AX53" s="258"/>
      <c r="AY53" s="258"/>
      <c r="AZ53" s="258"/>
      <c r="BA53" s="258"/>
      <c r="BB53" s="258"/>
      <c r="BC53" s="258"/>
      <c r="BD53" s="258"/>
      <c r="BE53" s="258"/>
      <c r="BF53" s="258"/>
      <c r="BG53" s="258"/>
      <c r="BH53" s="258"/>
      <c r="BI53" s="258"/>
      <c r="BJ53" s="258"/>
      <c r="BK53" s="258"/>
      <c r="BL53" s="10"/>
      <c r="BM53" s="10"/>
      <c r="BN53" s="10"/>
      <c r="BO53" s="10"/>
      <c r="BP53" s="10"/>
      <c r="BQ53" s="10"/>
      <c r="BR53" s="10"/>
      <c r="BS53" s="10"/>
      <c r="BT53" s="10"/>
      <c r="BU53" s="10"/>
      <c r="BV53" s="10"/>
      <c r="BW53" s="10"/>
      <c r="BX53" s="10"/>
      <c r="BY53" s="10"/>
      <c r="BZ53" s="10"/>
      <c r="CA53" s="10"/>
      <c r="CB53" s="10"/>
      <c r="CC53" s="10"/>
      <c r="CD53" s="10"/>
    </row>
    <row r="54" spans="1:82" s="1" customFormat="1" ht="20.100000000000001" customHeight="1">
      <c r="A54" s="21"/>
      <c r="B54" s="220">
        <v>42979</v>
      </c>
      <c r="C54" s="221"/>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
      <c r="AD54" s="24"/>
      <c r="AE54" s="24"/>
      <c r="AF54" s="198"/>
      <c r="AG54" s="198"/>
      <c r="AH54" s="198"/>
      <c r="AI54" s="198"/>
      <c r="AJ54" s="198"/>
      <c r="AK54" s="198"/>
      <c r="AL54" s="198"/>
      <c r="AM54" s="258"/>
      <c r="AN54" s="258"/>
      <c r="AO54" s="258"/>
      <c r="AP54" s="258"/>
      <c r="AQ54" s="258"/>
      <c r="AR54" s="258"/>
      <c r="AS54" s="258"/>
      <c r="AT54" s="258"/>
      <c r="AU54" s="258"/>
      <c r="AV54" s="258"/>
      <c r="AW54" s="258"/>
      <c r="AX54" s="258"/>
      <c r="AY54" s="258"/>
      <c r="AZ54" s="258"/>
      <c r="BA54" s="258"/>
      <c r="BB54" s="258"/>
      <c r="BC54" s="258"/>
      <c r="BD54" s="258"/>
      <c r="BE54" s="258"/>
      <c r="BF54" s="258"/>
      <c r="BG54" s="258"/>
      <c r="BH54" s="258"/>
      <c r="BI54" s="258"/>
      <c r="BJ54" s="258"/>
      <c r="BK54" s="258"/>
      <c r="BL54" s="10"/>
      <c r="BM54" s="10"/>
      <c r="BN54" s="10"/>
      <c r="BO54" s="10"/>
      <c r="BP54" s="10"/>
      <c r="BQ54" s="10"/>
      <c r="BR54" s="10"/>
      <c r="BS54" s="10"/>
      <c r="BT54" s="10"/>
      <c r="BU54" s="10"/>
      <c r="BV54" s="10"/>
      <c r="BW54" s="10"/>
      <c r="BX54" s="10"/>
      <c r="BY54" s="10"/>
      <c r="BZ54" s="10"/>
      <c r="CA54" s="10"/>
      <c r="CB54" s="10"/>
      <c r="CC54" s="10"/>
      <c r="CD54" s="10"/>
    </row>
    <row r="55" spans="1:82" s="1" customFormat="1" ht="9.9499999999999993" customHeight="1">
      <c r="A55" s="21"/>
      <c r="B55" s="7"/>
      <c r="C55" s="7"/>
      <c r="D55" s="7"/>
      <c r="E55" s="7"/>
      <c r="F55" s="7"/>
      <c r="G55" s="7"/>
      <c r="H55" s="7"/>
      <c r="I55" s="7"/>
      <c r="J55" s="7"/>
      <c r="K55" s="7"/>
      <c r="L55" s="126"/>
      <c r="M55" s="126"/>
      <c r="N55" s="126"/>
      <c r="O55" s="126"/>
      <c r="P55" s="126"/>
      <c r="Q55" s="126"/>
      <c r="R55" s="8"/>
      <c r="S55" s="8"/>
      <c r="T55" s="8"/>
      <c r="U55" s="8"/>
      <c r="V55" s="8"/>
      <c r="W55" s="8"/>
      <c r="X55" s="8"/>
      <c r="Y55" s="8"/>
      <c r="Z55" s="8"/>
      <c r="AA55" s="127"/>
      <c r="AB55" s="160"/>
      <c r="AC55" s="22"/>
      <c r="AD55" s="24"/>
      <c r="AE55" s="24"/>
      <c r="AF55" s="219" t="s">
        <v>293</v>
      </c>
      <c r="AG55" s="198"/>
      <c r="AH55" s="198"/>
      <c r="AI55" s="198"/>
      <c r="AJ55" s="198"/>
      <c r="AK55" s="198"/>
      <c r="AL55" s="198"/>
      <c r="AM55" s="258" t="s">
        <v>313</v>
      </c>
      <c r="AN55" s="258"/>
      <c r="AO55" s="258"/>
      <c r="AP55" s="258"/>
      <c r="AQ55" s="258"/>
      <c r="AR55" s="258"/>
      <c r="AS55" s="258"/>
      <c r="AT55" s="258"/>
      <c r="AU55" s="258"/>
      <c r="AV55" s="258"/>
      <c r="AW55" s="258"/>
      <c r="AX55" s="258"/>
      <c r="AY55" s="258"/>
      <c r="AZ55" s="258"/>
      <c r="BA55" s="258"/>
      <c r="BB55" s="258"/>
      <c r="BC55" s="258"/>
      <c r="BD55" s="258"/>
      <c r="BE55" s="258"/>
      <c r="BF55" s="258"/>
      <c r="BG55" s="258"/>
      <c r="BH55" s="258"/>
      <c r="BI55" s="258"/>
      <c r="BJ55" s="258"/>
      <c r="BK55" s="258"/>
      <c r="BL55" s="3"/>
      <c r="BM55" s="3"/>
      <c r="BN55" s="3"/>
      <c r="BO55" s="3"/>
      <c r="BP55" s="3"/>
      <c r="BQ55" s="3"/>
      <c r="BR55" s="3"/>
      <c r="BS55" s="3"/>
      <c r="BT55" s="3"/>
      <c r="BU55" s="3"/>
      <c r="BV55" s="3"/>
      <c r="BW55" s="3"/>
      <c r="BX55" s="3"/>
      <c r="BY55" s="3"/>
      <c r="BZ55" s="3"/>
      <c r="CA55" s="3"/>
      <c r="CB55" s="3"/>
      <c r="CC55" s="3"/>
      <c r="CD55" s="3"/>
    </row>
    <row r="56" spans="1:82" s="1" customFormat="1" ht="20.100000000000001" customHeight="1">
      <c r="A56" s="21"/>
      <c r="B56" s="161" t="s">
        <v>448</v>
      </c>
      <c r="C56" s="7"/>
      <c r="D56" s="7"/>
      <c r="E56" s="7"/>
      <c r="F56" s="7"/>
      <c r="G56" s="7"/>
      <c r="H56" s="7"/>
      <c r="I56" s="7"/>
      <c r="J56" s="7"/>
      <c r="K56" s="7"/>
      <c r="L56" s="126"/>
      <c r="M56" s="126"/>
      <c r="N56" s="126"/>
      <c r="O56" s="126"/>
      <c r="P56" s="126"/>
      <c r="Q56" s="126"/>
      <c r="R56" s="19"/>
      <c r="S56" s="8"/>
      <c r="T56" s="8"/>
      <c r="U56" s="8"/>
      <c r="V56" s="8"/>
      <c r="W56" s="8"/>
      <c r="X56" s="8"/>
      <c r="Y56" s="8"/>
      <c r="Z56" s="8"/>
      <c r="AA56" s="127"/>
      <c r="AB56" s="160"/>
      <c r="AC56" s="22"/>
      <c r="AD56" s="24"/>
      <c r="AE56" s="24"/>
      <c r="AF56" s="219" t="s">
        <v>294</v>
      </c>
      <c r="AG56" s="219"/>
      <c r="AH56" s="219"/>
      <c r="AI56" s="219"/>
      <c r="AJ56" s="219"/>
      <c r="AK56" s="219"/>
      <c r="AL56" s="219"/>
      <c r="AM56" s="258" t="s">
        <v>314</v>
      </c>
      <c r="AN56" s="258"/>
      <c r="AO56" s="258"/>
      <c r="AP56" s="258"/>
      <c r="AQ56" s="258"/>
      <c r="AR56" s="258"/>
      <c r="AS56" s="258"/>
      <c r="AT56" s="258"/>
      <c r="AU56" s="258"/>
      <c r="AV56" s="258"/>
      <c r="AW56" s="258"/>
      <c r="AX56" s="258"/>
      <c r="AY56" s="258"/>
      <c r="AZ56" s="258"/>
      <c r="BA56" s="258"/>
      <c r="BB56" s="258"/>
      <c r="BC56" s="258"/>
      <c r="BD56" s="258"/>
      <c r="BE56" s="258"/>
      <c r="BF56" s="258"/>
      <c r="BG56" s="258"/>
      <c r="BH56" s="258"/>
      <c r="BI56" s="258"/>
      <c r="BJ56" s="258"/>
      <c r="BK56" s="258"/>
      <c r="BL56" s="14"/>
      <c r="BM56" s="14"/>
      <c r="BN56" s="14"/>
      <c r="BO56" s="14"/>
      <c r="BP56" s="14"/>
      <c r="BQ56" s="14"/>
      <c r="BR56" s="14"/>
      <c r="BS56" s="14"/>
      <c r="BT56" s="14"/>
      <c r="BU56" s="14"/>
      <c r="BV56" s="14"/>
      <c r="BW56" s="14"/>
      <c r="BX56" s="14"/>
      <c r="BY56" s="14"/>
      <c r="BZ56" s="14"/>
      <c r="CA56" s="14"/>
      <c r="CB56" s="14"/>
      <c r="CC56" s="14"/>
      <c r="CD56" s="14"/>
    </row>
    <row r="57" spans="1:82" s="2" customFormat="1" ht="5.0999999999999996" customHeight="1">
      <c r="A57" s="162"/>
      <c r="B57" s="19"/>
      <c r="C57" s="8"/>
      <c r="D57" s="8"/>
      <c r="E57" s="8"/>
      <c r="F57" s="8"/>
      <c r="G57" s="8"/>
      <c r="H57" s="8"/>
      <c r="I57" s="8"/>
      <c r="J57" s="126"/>
      <c r="K57" s="126"/>
      <c r="L57" s="126"/>
      <c r="M57" s="126"/>
      <c r="N57" s="126"/>
      <c r="O57" s="126"/>
      <c r="P57" s="126"/>
      <c r="Q57" s="126"/>
      <c r="R57" s="126"/>
      <c r="S57" s="126"/>
      <c r="T57" s="126"/>
      <c r="U57" s="126"/>
      <c r="V57" s="126"/>
      <c r="W57" s="126"/>
      <c r="X57" s="160"/>
      <c r="Y57" s="126"/>
      <c r="Z57" s="160"/>
      <c r="AA57" s="160"/>
      <c r="AB57" s="160"/>
      <c r="AC57" s="163"/>
      <c r="AD57" s="24"/>
      <c r="AE57" s="24"/>
      <c r="AF57" s="197" t="s">
        <v>315</v>
      </c>
      <c r="AG57" s="197"/>
      <c r="AH57" s="197"/>
      <c r="AI57" s="197"/>
      <c r="AJ57" s="197"/>
      <c r="AK57" s="197"/>
      <c r="AL57" s="197"/>
      <c r="AM57" s="197"/>
      <c r="AN57" s="197"/>
      <c r="AO57" s="197"/>
      <c r="AP57" s="197"/>
      <c r="AQ57" s="197"/>
      <c r="AR57" s="197"/>
      <c r="AS57" s="197"/>
      <c r="AT57" s="197"/>
      <c r="AU57" s="197"/>
      <c r="AV57" s="197"/>
      <c r="AW57" s="197"/>
      <c r="AX57" s="197"/>
      <c r="AY57" s="197"/>
      <c r="AZ57" s="197"/>
      <c r="BA57" s="197"/>
      <c r="BB57" s="197"/>
      <c r="BC57" s="197"/>
      <c r="BD57" s="197"/>
      <c r="BE57" s="197"/>
      <c r="BF57" s="197"/>
      <c r="BG57" s="197"/>
      <c r="BH57" s="197"/>
      <c r="BI57" s="197"/>
      <c r="BJ57" s="197"/>
      <c r="BK57" s="197"/>
      <c r="BL57" s="197"/>
      <c r="BM57" s="197"/>
      <c r="BN57" s="197"/>
      <c r="BO57" s="197"/>
      <c r="BP57" s="197"/>
      <c r="BQ57" s="197"/>
      <c r="BR57" s="197"/>
      <c r="BS57" s="197"/>
      <c r="BT57" s="197"/>
      <c r="BU57" s="197"/>
      <c r="BV57" s="197"/>
      <c r="BW57" s="197"/>
      <c r="BX57" s="197"/>
      <c r="BY57" s="197"/>
      <c r="BZ57" s="197"/>
      <c r="CA57" s="121"/>
      <c r="CB57" s="5"/>
      <c r="CC57" s="5"/>
      <c r="CD57" s="5"/>
    </row>
    <row r="58" spans="1:82" s="2" customFormat="1" ht="9.9499999999999993" customHeight="1">
      <c r="A58" s="162"/>
      <c r="B58" s="137"/>
      <c r="C58" s="138"/>
      <c r="D58" s="138"/>
      <c r="E58" s="138"/>
      <c r="F58" s="138"/>
      <c r="G58" s="138"/>
      <c r="H58" s="138"/>
      <c r="I58" s="138"/>
      <c r="J58" s="139"/>
      <c r="K58" s="139"/>
      <c r="L58" s="139"/>
      <c r="M58" s="139"/>
      <c r="N58" s="139"/>
      <c r="O58" s="139"/>
      <c r="P58" s="139"/>
      <c r="Q58" s="139"/>
      <c r="R58" s="139"/>
      <c r="S58" s="139"/>
      <c r="T58" s="139"/>
      <c r="U58" s="139"/>
      <c r="V58" s="139"/>
      <c r="W58" s="139"/>
      <c r="X58" s="140"/>
      <c r="Y58" s="139"/>
      <c r="Z58" s="140"/>
      <c r="AA58" s="140"/>
      <c r="AB58" s="141"/>
      <c r="AC58" s="163"/>
      <c r="AD58" s="24"/>
      <c r="AE58" s="24"/>
      <c r="AF58" s="121"/>
      <c r="AG58" s="121"/>
      <c r="AH58" s="121"/>
      <c r="AI58" s="121"/>
      <c r="AJ58" s="121"/>
      <c r="AK58" s="121"/>
      <c r="AL58" s="121"/>
      <c r="AM58" s="121"/>
      <c r="AN58" s="121"/>
      <c r="AO58" s="121"/>
      <c r="AP58" s="121"/>
      <c r="AQ58" s="121"/>
      <c r="AR58" s="121"/>
      <c r="AS58" s="121"/>
      <c r="AT58" s="121"/>
      <c r="AU58" s="121"/>
      <c r="AV58" s="121"/>
      <c r="AW58" s="121"/>
      <c r="AX58" s="121"/>
      <c r="AY58" s="121"/>
      <c r="AZ58" s="121"/>
      <c r="BA58" s="121"/>
      <c r="BB58" s="121"/>
      <c r="BC58" s="121"/>
      <c r="BD58" s="121"/>
      <c r="BE58" s="121"/>
      <c r="BF58" s="121"/>
      <c r="BG58" s="121"/>
      <c r="BH58" s="121"/>
      <c r="BI58" s="121"/>
      <c r="BJ58" s="121"/>
      <c r="BK58" s="121"/>
      <c r="BL58" s="121"/>
      <c r="BM58" s="121"/>
      <c r="BN58" s="121"/>
      <c r="BO58" s="121"/>
      <c r="BP58" s="121"/>
      <c r="BQ58" s="121"/>
      <c r="BR58" s="121"/>
      <c r="BS58" s="121"/>
      <c r="BT58" s="121"/>
      <c r="BU58" s="121"/>
      <c r="BV58" s="121"/>
      <c r="BW58" s="121"/>
      <c r="BX58" s="121"/>
      <c r="BY58" s="121"/>
      <c r="BZ58" s="121"/>
      <c r="CA58" s="121"/>
      <c r="CB58" s="1"/>
      <c r="CC58" s="1"/>
      <c r="CD58" s="1"/>
    </row>
    <row r="59" spans="1:82" s="101" customFormat="1" ht="20.100000000000001" customHeight="1">
      <c r="A59" s="20"/>
      <c r="B59" s="142" t="s">
        <v>449</v>
      </c>
      <c r="C59" s="29"/>
      <c r="D59" s="29"/>
      <c r="E59" s="29"/>
      <c r="F59" s="29"/>
      <c r="G59" s="29"/>
      <c r="H59" s="29"/>
      <c r="I59" s="29"/>
      <c r="J59" s="29"/>
      <c r="K59" s="29"/>
      <c r="L59" s="29"/>
      <c r="M59" s="29"/>
      <c r="N59" s="29"/>
      <c r="O59" s="29"/>
      <c r="P59" s="29"/>
      <c r="Q59" s="29"/>
      <c r="R59" s="29"/>
      <c r="S59" s="29"/>
      <c r="T59" s="29"/>
      <c r="U59" s="29"/>
      <c r="V59" s="29"/>
      <c r="W59" s="29"/>
      <c r="X59" s="123"/>
      <c r="Y59" s="29"/>
      <c r="Z59" s="123"/>
      <c r="AA59" s="123"/>
      <c r="AB59" s="124"/>
      <c r="AC59" s="18"/>
      <c r="AD59" s="24"/>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row>
    <row r="60" spans="1:82" s="101" customFormat="1" ht="20.100000000000001" customHeight="1">
      <c r="A60" s="20"/>
      <c r="B60" s="30"/>
      <c r="C60" s="143" t="s">
        <v>450</v>
      </c>
      <c r="D60" s="125" t="s">
        <v>455</v>
      </c>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5"/>
      <c r="AC60" s="18"/>
      <c r="AD60" s="24"/>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22"/>
      <c r="BH60" s="122"/>
      <c r="BI60" s="122"/>
      <c r="BJ60" s="122"/>
      <c r="BK60" s="122"/>
      <c r="BL60" s="1"/>
      <c r="BM60" s="1"/>
      <c r="BN60" s="1"/>
      <c r="BO60" s="1"/>
      <c r="BP60" s="1"/>
      <c r="BQ60" s="1"/>
      <c r="BR60" s="1"/>
      <c r="BS60" s="1"/>
      <c r="BT60" s="1"/>
      <c r="BU60" s="1"/>
      <c r="BV60" s="1"/>
      <c r="BW60" s="1"/>
      <c r="BX60" s="1"/>
      <c r="BY60" s="1"/>
      <c r="BZ60" s="1"/>
      <c r="CA60" s="1"/>
      <c r="CB60" s="1"/>
      <c r="CC60" s="1"/>
      <c r="CD60" s="1"/>
    </row>
    <row r="61" spans="1:82" s="101" customFormat="1" ht="20.100000000000001" customHeight="1">
      <c r="A61" s="20"/>
      <c r="B61" s="146"/>
      <c r="C61" s="143" t="s">
        <v>450</v>
      </c>
      <c r="D61" s="125" t="s">
        <v>456</v>
      </c>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8"/>
      <c r="AC61" s="18"/>
      <c r="AD61" s="24"/>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22"/>
      <c r="BH61" s="122"/>
      <c r="BI61" s="122"/>
      <c r="BJ61" s="122"/>
      <c r="BK61" s="122"/>
      <c r="BL61" s="1"/>
      <c r="BM61" s="1"/>
      <c r="BN61" s="1"/>
      <c r="BO61" s="1"/>
      <c r="BP61" s="1"/>
      <c r="BQ61" s="1"/>
      <c r="BR61" s="1"/>
      <c r="BS61" s="1"/>
      <c r="BT61" s="1"/>
      <c r="BU61" s="1"/>
      <c r="BV61" s="1"/>
      <c r="BW61" s="1"/>
      <c r="BX61" s="1"/>
      <c r="BY61" s="1"/>
      <c r="BZ61" s="1"/>
      <c r="CA61" s="1"/>
      <c r="CB61" s="1"/>
      <c r="CC61" s="1"/>
      <c r="CD61" s="1"/>
    </row>
    <row r="62" spans="1:82" ht="20.100000000000001" customHeight="1">
      <c r="A62" s="20"/>
      <c r="B62" s="30"/>
      <c r="C62" s="143" t="s">
        <v>450</v>
      </c>
      <c r="D62" s="29" t="s">
        <v>451</v>
      </c>
      <c r="E62" s="29"/>
      <c r="F62" s="29"/>
      <c r="G62" s="29"/>
      <c r="H62" s="29"/>
      <c r="I62" s="29"/>
      <c r="J62" s="29"/>
      <c r="K62" s="29"/>
      <c r="L62" s="29"/>
      <c r="M62" s="29"/>
      <c r="N62" s="29"/>
      <c r="O62" s="29"/>
      <c r="P62" s="29"/>
      <c r="Q62" s="29"/>
      <c r="R62" s="29"/>
      <c r="S62" s="29"/>
      <c r="T62" s="29"/>
      <c r="U62" s="29"/>
      <c r="V62" s="29"/>
      <c r="W62" s="29"/>
      <c r="X62" s="123"/>
      <c r="Y62" s="29"/>
      <c r="Z62" s="123"/>
      <c r="AA62" s="123"/>
      <c r="AB62" s="124"/>
      <c r="AC62" s="18"/>
      <c r="AD62" s="24"/>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122"/>
      <c r="BH62" s="122"/>
      <c r="BI62" s="122"/>
      <c r="BJ62" s="122"/>
      <c r="BK62" s="122"/>
      <c r="BL62" s="2"/>
      <c r="BM62" s="2"/>
      <c r="BN62" s="2"/>
      <c r="BO62" s="2"/>
      <c r="BP62" s="2"/>
      <c r="BQ62" s="2"/>
      <c r="BR62" s="2"/>
      <c r="BS62" s="2"/>
      <c r="BT62" s="2"/>
      <c r="BU62" s="2"/>
      <c r="BV62" s="2"/>
      <c r="BW62" s="2"/>
      <c r="BX62" s="2"/>
      <c r="BY62" s="2"/>
      <c r="BZ62" s="2"/>
      <c r="CA62" s="2"/>
      <c r="CB62" s="2"/>
      <c r="CC62" s="2"/>
      <c r="CD62" s="2"/>
    </row>
    <row r="63" spans="1:82" ht="20.100000000000001" customHeight="1">
      <c r="A63" s="20"/>
      <c r="B63" s="30"/>
      <c r="C63" s="143" t="s">
        <v>450</v>
      </c>
      <c r="D63" s="29" t="s">
        <v>452</v>
      </c>
      <c r="E63" s="29"/>
      <c r="F63" s="29"/>
      <c r="G63" s="29"/>
      <c r="H63" s="29"/>
      <c r="I63" s="29"/>
      <c r="J63" s="29"/>
      <c r="K63" s="29"/>
      <c r="L63" s="29"/>
      <c r="M63" s="29"/>
      <c r="N63" s="29"/>
      <c r="O63" s="29"/>
      <c r="P63" s="29"/>
      <c r="Q63" s="29"/>
      <c r="R63" s="29"/>
      <c r="S63" s="29"/>
      <c r="T63" s="29"/>
      <c r="U63" s="29"/>
      <c r="V63" s="29"/>
      <c r="W63" s="29"/>
      <c r="X63" s="123"/>
      <c r="Y63" s="29"/>
      <c r="Z63" s="123"/>
      <c r="AA63" s="123"/>
      <c r="AB63" s="124"/>
      <c r="AC63" s="18"/>
      <c r="AD63" s="24"/>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122"/>
      <c r="BH63" s="122"/>
      <c r="BI63" s="122"/>
      <c r="BJ63" s="122"/>
      <c r="BK63" s="122"/>
      <c r="BL63" s="2"/>
      <c r="BM63" s="2"/>
      <c r="BN63" s="2"/>
      <c r="BO63" s="2"/>
      <c r="BP63" s="2"/>
      <c r="BQ63" s="2"/>
      <c r="BR63" s="2"/>
      <c r="BS63" s="2"/>
      <c r="BT63" s="2"/>
      <c r="BU63" s="2"/>
      <c r="BV63" s="2"/>
      <c r="BW63" s="2"/>
      <c r="BX63" s="2"/>
      <c r="BY63" s="2"/>
      <c r="BZ63" s="2"/>
      <c r="CA63" s="2"/>
      <c r="CB63" s="2"/>
      <c r="CC63" s="2"/>
      <c r="CD63" s="2"/>
    </row>
    <row r="64" spans="1:82" ht="20.100000000000001" customHeight="1">
      <c r="A64" s="20"/>
      <c r="B64" s="30"/>
      <c r="C64" s="143" t="s">
        <v>450</v>
      </c>
      <c r="D64" s="29" t="s">
        <v>453</v>
      </c>
      <c r="E64" s="29"/>
      <c r="F64" s="29"/>
      <c r="G64" s="29"/>
      <c r="H64" s="29"/>
      <c r="I64" s="29"/>
      <c r="J64" s="29"/>
      <c r="K64" s="29"/>
      <c r="L64" s="29"/>
      <c r="M64" s="29"/>
      <c r="N64" s="29"/>
      <c r="O64" s="29"/>
      <c r="P64" s="29"/>
      <c r="Q64" s="29"/>
      <c r="R64" s="29"/>
      <c r="S64" s="29"/>
      <c r="T64" s="29"/>
      <c r="U64" s="29"/>
      <c r="V64" s="29"/>
      <c r="W64" s="29"/>
      <c r="X64" s="123"/>
      <c r="Y64" s="29"/>
      <c r="Z64" s="123"/>
      <c r="AA64" s="123"/>
      <c r="AB64" s="124"/>
      <c r="AC64" s="18"/>
      <c r="AD64" s="24"/>
      <c r="AE64" s="101"/>
      <c r="AF64" s="101"/>
      <c r="AG64" s="101"/>
      <c r="AH64" s="101"/>
      <c r="AI64" s="101"/>
      <c r="AJ64" s="101"/>
      <c r="AK64" s="101"/>
      <c r="AL64" s="101"/>
      <c r="AM64" s="101"/>
      <c r="AN64" s="101"/>
      <c r="AO64" s="101"/>
      <c r="AP64" s="101"/>
      <c r="AQ64" s="101"/>
      <c r="AR64" s="101"/>
      <c r="AS64" s="101"/>
      <c r="AT64" s="101"/>
      <c r="AU64" s="101"/>
      <c r="AV64" s="101"/>
      <c r="AW64" s="101"/>
      <c r="AX64" s="101"/>
      <c r="AY64" s="101"/>
      <c r="AZ64" s="101"/>
      <c r="BA64" s="101"/>
      <c r="BB64" s="101"/>
      <c r="BC64" s="101"/>
      <c r="BD64" s="101"/>
      <c r="BE64" s="101"/>
      <c r="BF64" s="101"/>
      <c r="BG64" s="122"/>
      <c r="BH64" s="122"/>
      <c r="BI64" s="122"/>
      <c r="BJ64" s="122"/>
      <c r="BK64" s="122"/>
      <c r="BL64" s="101"/>
      <c r="BM64" s="101"/>
      <c r="BN64" s="101"/>
      <c r="BO64" s="101"/>
      <c r="BP64" s="101"/>
      <c r="BQ64" s="101"/>
      <c r="BR64" s="101"/>
      <c r="BS64" s="101"/>
      <c r="BT64" s="101"/>
      <c r="BU64" s="101"/>
      <c r="BV64" s="101"/>
      <c r="BW64" s="101"/>
      <c r="BX64" s="101"/>
      <c r="BY64" s="101"/>
      <c r="BZ64" s="101"/>
      <c r="CA64" s="101"/>
      <c r="CB64" s="101"/>
      <c r="CC64" s="101"/>
      <c r="CD64" s="101"/>
    </row>
    <row r="65" spans="1:82" ht="20.100000000000001" customHeight="1">
      <c r="A65" s="20"/>
      <c r="B65" s="30"/>
      <c r="C65" s="143" t="s">
        <v>450</v>
      </c>
      <c r="D65" s="29" t="s">
        <v>454</v>
      </c>
      <c r="E65" s="29"/>
      <c r="F65" s="29"/>
      <c r="G65" s="29"/>
      <c r="H65" s="29"/>
      <c r="I65" s="29"/>
      <c r="J65" s="29"/>
      <c r="K65" s="29"/>
      <c r="L65" s="29"/>
      <c r="M65" s="29"/>
      <c r="N65" s="29"/>
      <c r="O65" s="29"/>
      <c r="P65" s="29"/>
      <c r="Q65" s="29"/>
      <c r="R65" s="29"/>
      <c r="S65" s="29"/>
      <c r="T65" s="29"/>
      <c r="U65" s="29"/>
      <c r="V65" s="29"/>
      <c r="W65" s="29"/>
      <c r="X65" s="123"/>
      <c r="Y65" s="29"/>
      <c r="Z65" s="123"/>
      <c r="AA65" s="123"/>
      <c r="AB65" s="124"/>
      <c r="AC65" s="18"/>
      <c r="AD65" s="24"/>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c r="BA65" s="101"/>
      <c r="BB65" s="101"/>
      <c r="BC65" s="101"/>
      <c r="BD65" s="101"/>
      <c r="BE65" s="101"/>
      <c r="BF65" s="101"/>
      <c r="BG65" s="101"/>
      <c r="BH65" s="101"/>
      <c r="BI65" s="101"/>
      <c r="BJ65" s="101"/>
      <c r="BK65" s="101"/>
      <c r="BL65" s="101"/>
      <c r="BM65" s="101"/>
      <c r="BN65" s="101"/>
      <c r="BO65" s="101"/>
      <c r="BP65" s="101"/>
      <c r="BQ65" s="101"/>
      <c r="BR65" s="101"/>
      <c r="BS65" s="101"/>
      <c r="BT65" s="101"/>
      <c r="BU65" s="101"/>
      <c r="BV65" s="101"/>
      <c r="BW65" s="101"/>
      <c r="BX65" s="101"/>
      <c r="BY65" s="101"/>
      <c r="BZ65" s="101"/>
      <c r="CA65" s="101"/>
      <c r="CB65" s="101"/>
      <c r="CC65" s="101"/>
      <c r="CD65" s="101"/>
    </row>
    <row r="66" spans="1:82" ht="20.100000000000001" customHeight="1">
      <c r="A66" s="20"/>
      <c r="B66" s="30"/>
      <c r="C66" s="143" t="s">
        <v>450</v>
      </c>
      <c r="D66" s="29" t="s">
        <v>457</v>
      </c>
      <c r="E66" s="29"/>
      <c r="F66" s="29"/>
      <c r="G66" s="29"/>
      <c r="H66" s="29"/>
      <c r="I66" s="29"/>
      <c r="J66" s="29"/>
      <c r="K66" s="29"/>
      <c r="L66" s="29"/>
      <c r="M66" s="29"/>
      <c r="N66" s="29"/>
      <c r="O66" s="29"/>
      <c r="P66" s="29"/>
      <c r="Q66" s="29"/>
      <c r="R66" s="29"/>
      <c r="S66" s="29"/>
      <c r="T66" s="29"/>
      <c r="U66" s="29"/>
      <c r="V66" s="29"/>
      <c r="W66" s="29"/>
      <c r="X66" s="123"/>
      <c r="Y66" s="29"/>
      <c r="Z66" s="123"/>
      <c r="AA66" s="123"/>
      <c r="AB66" s="124"/>
      <c r="AC66" s="18"/>
      <c r="AD66" s="24"/>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row>
    <row r="67" spans="1:82" ht="9.9499999999999993" customHeight="1">
      <c r="A67" s="20"/>
      <c r="B67" s="149"/>
      <c r="C67" s="150"/>
      <c r="D67" s="151"/>
      <c r="E67" s="151"/>
      <c r="F67" s="151"/>
      <c r="G67" s="151"/>
      <c r="H67" s="151"/>
      <c r="I67" s="151"/>
      <c r="J67" s="151"/>
      <c r="K67" s="151"/>
      <c r="L67" s="151"/>
      <c r="M67" s="151"/>
      <c r="N67" s="151"/>
      <c r="O67" s="151"/>
      <c r="P67" s="151"/>
      <c r="Q67" s="151"/>
      <c r="R67" s="151"/>
      <c r="S67" s="151"/>
      <c r="T67" s="151"/>
      <c r="U67" s="151"/>
      <c r="V67" s="151"/>
      <c r="W67" s="151"/>
      <c r="X67" s="152"/>
      <c r="Y67" s="151"/>
      <c r="Z67" s="152"/>
      <c r="AA67" s="152"/>
      <c r="AB67" s="153"/>
      <c r="AC67" s="18"/>
      <c r="AD67" s="24"/>
    </row>
    <row r="68" spans="1:82" ht="5.0999999999999996" customHeight="1">
      <c r="A68" s="164"/>
      <c r="B68" s="151"/>
      <c r="C68" s="152"/>
      <c r="D68" s="151"/>
      <c r="E68" s="151"/>
      <c r="F68" s="151"/>
      <c r="G68" s="151"/>
      <c r="H68" s="151"/>
      <c r="I68" s="151"/>
      <c r="J68" s="151"/>
      <c r="K68" s="151"/>
      <c r="L68" s="151"/>
      <c r="M68" s="151"/>
      <c r="N68" s="151"/>
      <c r="O68" s="151"/>
      <c r="P68" s="151"/>
      <c r="Q68" s="151"/>
      <c r="R68" s="151"/>
      <c r="S68" s="151"/>
      <c r="T68" s="151"/>
      <c r="U68" s="151"/>
      <c r="V68" s="151"/>
      <c r="W68" s="151"/>
      <c r="X68" s="152"/>
      <c r="Y68" s="151"/>
      <c r="Z68" s="152"/>
      <c r="AA68" s="152"/>
      <c r="AB68" s="152"/>
      <c r="AC68" s="102"/>
      <c r="AD68" s="24"/>
    </row>
    <row r="69" spans="1:82" ht="18" customHeight="1">
      <c r="AD69" s="24"/>
    </row>
    <row r="70" spans="1:82" ht="18" customHeight="1">
      <c r="AD70" s="1"/>
    </row>
    <row r="71" spans="1:82" ht="18" customHeight="1">
      <c r="AD71" s="1"/>
    </row>
    <row r="72" spans="1:82" ht="18" customHeight="1">
      <c r="AD72" s="1"/>
    </row>
    <row r="73" spans="1:82" ht="18" customHeight="1">
      <c r="AD73" s="2"/>
    </row>
    <row r="74" spans="1:82" ht="18" customHeight="1">
      <c r="AD74" s="2"/>
    </row>
    <row r="75" spans="1:82" ht="18" customHeight="1">
      <c r="AD75" s="101"/>
    </row>
    <row r="76" spans="1:82" ht="18" customHeight="1">
      <c r="AD76" s="101"/>
    </row>
    <row r="77" spans="1:82" ht="18" customHeight="1">
      <c r="AD77" s="101"/>
    </row>
  </sheetData>
  <sheetProtection insertColumns="0" deleteColumns="0"/>
  <protectedRanges>
    <protectedRange sqref="B14:Y14 AA13:AB48 B13:G13 I13:Y13 B15:G15 I15:V15 B17:G17 I17:V17 B19:G19 I19:V19 B21:G21 I21:V21 B23:G23 I23:V23 B25:G25 I25:V25 B27:G27 I27:V27 B29:G29 I29:V29 B31:G31 I31:V31 B33:G33 I33:V33 B35:G35 I35:V35 B37:G37 I37:V37 B39:G39 I39:V39 B41:G41 I41:V41 B43:G43 I43:V43 B45:G45 I45:V45 B47:G47 I47:V47 Y15 Y17 Y19 Y21 Y23 Y25 Y27 Y29 Y31 Y33 Y35 Y37 Y39 Y41 Y43 Y45 Y47 Y16:Z16 Y18:Z18 Y20:Z20 Y22:Z22 Y24:Z24 Y26:Z26 Y28:Z28 Y30:Z30 Y32:Z32 Y34:Z34 Y36:Z36 Y38:Z38 Y40:Z40 Y42:Z42 Y44:Z44 Y46:Z46 Y48:Z48 W15:X48 B16:V16 B18:V18 B20:V20 B22:V22 B24:V24 B26:V26 B28:V28 B30:V30 B32:V32 B34:V34 B36:V36 B38:V38 B40:V40 B42:V42 B44:V44 B46:V46 B48:V48" name="범위1"/>
    <protectedRange sqref="Z17 Z19 Z21 Z23 Z25 Z27 Z29 Z31 Z33 Z35 Z37 Z39 Z41 Z43 Z45 Z47 H13 H15 H17 H19 H21 H23 H25 H27 H29 H31 H33 H35 H37 H39 H41 H43 H45 H47 Z13:Z15" name="범위1_2"/>
  </protectedRanges>
  <mergeCells count="403">
    <mergeCell ref="AF56:AL56"/>
    <mergeCell ref="AM56:BK56"/>
    <mergeCell ref="AE2:CD13"/>
    <mergeCell ref="AZ37:BC38"/>
    <mergeCell ref="BD37:BG38"/>
    <mergeCell ref="BH37:BK38"/>
    <mergeCell ref="AF39:BG39"/>
    <mergeCell ref="AM51:BK52"/>
    <mergeCell ref="AF53:AL54"/>
    <mergeCell ref="AM53:BK54"/>
    <mergeCell ref="AF55:AL55"/>
    <mergeCell ref="AM55:BK55"/>
    <mergeCell ref="AE27:BF27"/>
    <mergeCell ref="AE31:BF31"/>
    <mergeCell ref="AF37:AI38"/>
    <mergeCell ref="AJ37:AM38"/>
    <mergeCell ref="AN37:AQ38"/>
    <mergeCell ref="AR37:AU38"/>
    <mergeCell ref="AV37:AY38"/>
    <mergeCell ref="AF41:AL41"/>
    <mergeCell ref="AM41:BK41"/>
    <mergeCell ref="AF42:AL44"/>
    <mergeCell ref="AM42:BK44"/>
    <mergeCell ref="AF45:AL47"/>
    <mergeCell ref="V13:V14"/>
    <mergeCell ref="V21:V22"/>
    <mergeCell ref="AF23:BF26"/>
    <mergeCell ref="AN35:AQ36"/>
    <mergeCell ref="AR35:AU36"/>
    <mergeCell ref="AV35:AY36"/>
    <mergeCell ref="AZ35:BC36"/>
    <mergeCell ref="V29:V30"/>
    <mergeCell ref="V31:V32"/>
    <mergeCell ref="AF32:BK32"/>
    <mergeCell ref="BD35:BG36"/>
    <mergeCell ref="BH35:BK36"/>
    <mergeCell ref="AF34:BB34"/>
    <mergeCell ref="AF35:AI36"/>
    <mergeCell ref="AJ35:AM36"/>
    <mergeCell ref="V27:V28"/>
    <mergeCell ref="V15:V16"/>
    <mergeCell ref="AA27:AA28"/>
    <mergeCell ref="AA29:AA30"/>
    <mergeCell ref="AA31:AA32"/>
    <mergeCell ref="AA33:AA34"/>
    <mergeCell ref="AA35:AA36"/>
    <mergeCell ref="AB27:AB28"/>
    <mergeCell ref="AB21:AB22"/>
    <mergeCell ref="V17:V18"/>
    <mergeCell ref="L17:L18"/>
    <mergeCell ref="M17:N18"/>
    <mergeCell ref="O17:O18"/>
    <mergeCell ref="P17:P18"/>
    <mergeCell ref="Q17:R18"/>
    <mergeCell ref="Q19:R20"/>
    <mergeCell ref="V23:V24"/>
    <mergeCell ref="O27:O28"/>
    <mergeCell ref="P27:P28"/>
    <mergeCell ref="L23:L24"/>
    <mergeCell ref="M23:N24"/>
    <mergeCell ref="O23:O24"/>
    <mergeCell ref="P23:P24"/>
    <mergeCell ref="O19:O20"/>
    <mergeCell ref="P19:P20"/>
    <mergeCell ref="L21:L22"/>
    <mergeCell ref="M21:N22"/>
    <mergeCell ref="O21:O22"/>
    <mergeCell ref="P21:P22"/>
    <mergeCell ref="L25:L26"/>
    <mergeCell ref="M25:N26"/>
    <mergeCell ref="L27:L28"/>
    <mergeCell ref="M27:N28"/>
    <mergeCell ref="T19:U20"/>
    <mergeCell ref="T21:U22"/>
    <mergeCell ref="Q21:R22"/>
    <mergeCell ref="S15:S16"/>
    <mergeCell ref="T15:U16"/>
    <mergeCell ref="O25:O26"/>
    <mergeCell ref="P25:P26"/>
    <mergeCell ref="S17:S18"/>
    <mergeCell ref="T17:U18"/>
    <mergeCell ref="O15:O16"/>
    <mergeCell ref="P15:P16"/>
    <mergeCell ref="Q15:R16"/>
    <mergeCell ref="M39:N40"/>
    <mergeCell ref="O39:O40"/>
    <mergeCell ref="P39:P40"/>
    <mergeCell ref="Q39:R40"/>
    <mergeCell ref="B45:C46"/>
    <mergeCell ref="D45:D46"/>
    <mergeCell ref="V45:V46"/>
    <mergeCell ref="V25:V26"/>
    <mergeCell ref="V19:V20"/>
    <mergeCell ref="S27:S28"/>
    <mergeCell ref="T27:U28"/>
    <mergeCell ref="Q31:R32"/>
    <mergeCell ref="S31:S32"/>
    <mergeCell ref="T31:U32"/>
    <mergeCell ref="T25:U26"/>
    <mergeCell ref="S29:S30"/>
    <mergeCell ref="Q29:R30"/>
    <mergeCell ref="Q23:R24"/>
    <mergeCell ref="S23:S24"/>
    <mergeCell ref="T23:U24"/>
    <mergeCell ref="S21:S22"/>
    <mergeCell ref="Q27:R28"/>
    <mergeCell ref="Q25:R26"/>
    <mergeCell ref="S25:S26"/>
    <mergeCell ref="V43:V44"/>
    <mergeCell ref="J45:K46"/>
    <mergeCell ref="L45:L46"/>
    <mergeCell ref="M45:N46"/>
    <mergeCell ref="O45:O46"/>
    <mergeCell ref="P45:P46"/>
    <mergeCell ref="J43:K44"/>
    <mergeCell ref="L43:L44"/>
    <mergeCell ref="M43:N44"/>
    <mergeCell ref="O43:O44"/>
    <mergeCell ref="P43:P44"/>
    <mergeCell ref="Q43:R44"/>
    <mergeCell ref="S43:S44"/>
    <mergeCell ref="T43:U44"/>
    <mergeCell ref="B53:AB53"/>
    <mergeCell ref="M13:N14"/>
    <mergeCell ref="Q47:R48"/>
    <mergeCell ref="S47:S48"/>
    <mergeCell ref="T47:U48"/>
    <mergeCell ref="L13:L14"/>
    <mergeCell ref="J13:K14"/>
    <mergeCell ref="L35:L36"/>
    <mergeCell ref="L15:L16"/>
    <mergeCell ref="L19:L20"/>
    <mergeCell ref="S35:S36"/>
    <mergeCell ref="T35:U36"/>
    <mergeCell ref="Q45:R46"/>
    <mergeCell ref="S45:S46"/>
    <mergeCell ref="T45:U46"/>
    <mergeCell ref="D17:D18"/>
    <mergeCell ref="J17:K18"/>
    <mergeCell ref="B23:C24"/>
    <mergeCell ref="M35:N36"/>
    <mergeCell ref="O35:O36"/>
    <mergeCell ref="L29:L30"/>
    <mergeCell ref="M29:N30"/>
    <mergeCell ref="O29:O30"/>
    <mergeCell ref="B51:AB51"/>
    <mergeCell ref="AM45:BK47"/>
    <mergeCell ref="AF48:AL50"/>
    <mergeCell ref="AM48:BK50"/>
    <mergeCell ref="AF51:AL52"/>
    <mergeCell ref="B47:C48"/>
    <mergeCell ref="D47:D48"/>
    <mergeCell ref="J47:K48"/>
    <mergeCell ref="L47:L48"/>
    <mergeCell ref="S39:S40"/>
    <mergeCell ref="T39:U40"/>
    <mergeCell ref="V39:V40"/>
    <mergeCell ref="J41:K42"/>
    <mergeCell ref="V47:V48"/>
    <mergeCell ref="E47:E48"/>
    <mergeCell ref="F47:F48"/>
    <mergeCell ref="AA43:AA44"/>
    <mergeCell ref="AA45:AA46"/>
    <mergeCell ref="AA47:AA48"/>
    <mergeCell ref="AB47:AB48"/>
    <mergeCell ref="L41:L42"/>
    <mergeCell ref="M41:N42"/>
    <mergeCell ref="O41:O42"/>
    <mergeCell ref="P41:P42"/>
    <mergeCell ref="Q41:R42"/>
    <mergeCell ref="P29:P30"/>
    <mergeCell ref="O31:O32"/>
    <mergeCell ref="P31:P32"/>
    <mergeCell ref="T29:U30"/>
    <mergeCell ref="D33:D34"/>
    <mergeCell ref="J33:K34"/>
    <mergeCell ref="E31:E32"/>
    <mergeCell ref="E33:E34"/>
    <mergeCell ref="Y31:Y32"/>
    <mergeCell ref="Y33:Y34"/>
    <mergeCell ref="M31:N32"/>
    <mergeCell ref="J29:K30"/>
    <mergeCell ref="E29:E30"/>
    <mergeCell ref="F31:F32"/>
    <mergeCell ref="G31:G32"/>
    <mergeCell ref="B43:C44"/>
    <mergeCell ref="D43:D44"/>
    <mergeCell ref="B41:C42"/>
    <mergeCell ref="D41:D42"/>
    <mergeCell ref="J37:K38"/>
    <mergeCell ref="L37:L38"/>
    <mergeCell ref="B35:C36"/>
    <mergeCell ref="H27:I27"/>
    <mergeCell ref="H29:I29"/>
    <mergeCell ref="H31:I31"/>
    <mergeCell ref="H33:I33"/>
    <mergeCell ref="L33:L34"/>
    <mergeCell ref="B31:C32"/>
    <mergeCell ref="D31:D32"/>
    <mergeCell ref="J31:K32"/>
    <mergeCell ref="L31:L32"/>
    <mergeCell ref="B39:C40"/>
    <mergeCell ref="D39:D40"/>
    <mergeCell ref="J39:K40"/>
    <mergeCell ref="L39:L40"/>
    <mergeCell ref="E43:E44"/>
    <mergeCell ref="B33:C34"/>
    <mergeCell ref="E27:E28"/>
    <mergeCell ref="D27:D28"/>
    <mergeCell ref="B17:C18"/>
    <mergeCell ref="O13:O14"/>
    <mergeCell ref="B15:C16"/>
    <mergeCell ref="D13:D14"/>
    <mergeCell ref="B27:C28"/>
    <mergeCell ref="D15:D16"/>
    <mergeCell ref="J15:K16"/>
    <mergeCell ref="B21:C22"/>
    <mergeCell ref="D21:D22"/>
    <mergeCell ref="J21:K22"/>
    <mergeCell ref="D23:D24"/>
    <mergeCell ref="D19:D20"/>
    <mergeCell ref="J19:K20"/>
    <mergeCell ref="B19:C20"/>
    <mergeCell ref="B13:C14"/>
    <mergeCell ref="E25:E26"/>
    <mergeCell ref="H25:I25"/>
    <mergeCell ref="M15:N16"/>
    <mergeCell ref="J23:K24"/>
    <mergeCell ref="E23:E24"/>
    <mergeCell ref="H23:I23"/>
    <mergeCell ref="B25:C26"/>
    <mergeCell ref="D25:D26"/>
    <mergeCell ref="J25:K26"/>
    <mergeCell ref="B37:C38"/>
    <mergeCell ref="D37:D38"/>
    <mergeCell ref="M19:N20"/>
    <mergeCell ref="B29:C30"/>
    <mergeCell ref="D29:D30"/>
    <mergeCell ref="D35:D36"/>
    <mergeCell ref="J35:K36"/>
    <mergeCell ref="F35:F36"/>
    <mergeCell ref="F37:F38"/>
    <mergeCell ref="J27:K28"/>
    <mergeCell ref="F39:F40"/>
    <mergeCell ref="F41:F42"/>
    <mergeCell ref="F43:F44"/>
    <mergeCell ref="F45:F46"/>
    <mergeCell ref="E13:E14"/>
    <mergeCell ref="E15:E16"/>
    <mergeCell ref="E17:E18"/>
    <mergeCell ref="E19:E20"/>
    <mergeCell ref="F13:F14"/>
    <mergeCell ref="F15:F16"/>
    <mergeCell ref="F17:F18"/>
    <mergeCell ref="F19:F20"/>
    <mergeCell ref="F21:F22"/>
    <mergeCell ref="F23:F24"/>
    <mergeCell ref="F25:F26"/>
    <mergeCell ref="F27:F28"/>
    <mergeCell ref="F29:F30"/>
    <mergeCell ref="E45:E46"/>
    <mergeCell ref="G45:G46"/>
    <mergeCell ref="G47:G48"/>
    <mergeCell ref="Y43:Y44"/>
    <mergeCell ref="Y45:Y46"/>
    <mergeCell ref="Y47:Y48"/>
    <mergeCell ref="G13:G14"/>
    <mergeCell ref="G15:G16"/>
    <mergeCell ref="G17:G18"/>
    <mergeCell ref="G19:G20"/>
    <mergeCell ref="G21:G22"/>
    <mergeCell ref="G23:G24"/>
    <mergeCell ref="G25:G26"/>
    <mergeCell ref="G27:G28"/>
    <mergeCell ref="G29:G30"/>
    <mergeCell ref="H13:I13"/>
    <mergeCell ref="H15:I15"/>
    <mergeCell ref="H17:I17"/>
    <mergeCell ref="H19:I19"/>
    <mergeCell ref="H21:I21"/>
    <mergeCell ref="P35:P36"/>
    <mergeCell ref="Q35:R36"/>
    <mergeCell ref="P47:P48"/>
    <mergeCell ref="M47:N48"/>
    <mergeCell ref="O47:O48"/>
    <mergeCell ref="V37:V38"/>
    <mergeCell ref="M33:N34"/>
    <mergeCell ref="O33:O34"/>
    <mergeCell ref="P33:P34"/>
    <mergeCell ref="M37:N38"/>
    <mergeCell ref="O37:O38"/>
    <mergeCell ref="P37:P38"/>
    <mergeCell ref="Q37:R38"/>
    <mergeCell ref="AA37:AA38"/>
    <mergeCell ref="S37:S38"/>
    <mergeCell ref="T37:U38"/>
    <mergeCell ref="V35:V36"/>
    <mergeCell ref="AA21:AA22"/>
    <mergeCell ref="AA23:AA24"/>
    <mergeCell ref="AA25:AA26"/>
    <mergeCell ref="AB13:AB14"/>
    <mergeCell ref="AB15:AB16"/>
    <mergeCell ref="AB17:AB18"/>
    <mergeCell ref="AB19:AB20"/>
    <mergeCell ref="AB29:AB30"/>
    <mergeCell ref="AB23:AB24"/>
    <mergeCell ref="AB25:AB26"/>
    <mergeCell ref="Y13:Y14"/>
    <mergeCell ref="Y15:Y16"/>
    <mergeCell ref="Y17:Y18"/>
    <mergeCell ref="Y19:Y20"/>
    <mergeCell ref="E6:F6"/>
    <mergeCell ref="W6:X7"/>
    <mergeCell ref="Z7:AB7"/>
    <mergeCell ref="Z6:AB6"/>
    <mergeCell ref="AB11:AB12"/>
    <mergeCell ref="AA11:AA12"/>
    <mergeCell ref="AA13:AA14"/>
    <mergeCell ref="AA15:AA16"/>
    <mergeCell ref="AA17:AA18"/>
    <mergeCell ref="AA19:AA20"/>
    <mergeCell ref="Q13:R14"/>
    <mergeCell ref="P13:P14"/>
    <mergeCell ref="Y11:Y12"/>
    <mergeCell ref="W11:X12"/>
    <mergeCell ref="J11:V12"/>
    <mergeCell ref="E11:E12"/>
    <mergeCell ref="F11:F12"/>
    <mergeCell ref="T13:U14"/>
    <mergeCell ref="S13:S14"/>
    <mergeCell ref="S19:S20"/>
    <mergeCell ref="B7:D7"/>
    <mergeCell ref="B6:D6"/>
    <mergeCell ref="E7:V7"/>
    <mergeCell ref="Y35:Y36"/>
    <mergeCell ref="Y37:Y38"/>
    <mergeCell ref="Y39:Y40"/>
    <mergeCell ref="Y41:Y42"/>
    <mergeCell ref="Y21:Y22"/>
    <mergeCell ref="Y23:Y24"/>
    <mergeCell ref="Y25:Y26"/>
    <mergeCell ref="Y27:Y28"/>
    <mergeCell ref="Y29:Y30"/>
    <mergeCell ref="E35:E36"/>
    <mergeCell ref="E37:E38"/>
    <mergeCell ref="E39:E40"/>
    <mergeCell ref="E41:E42"/>
    <mergeCell ref="G11:G12"/>
    <mergeCell ref="B11:C12"/>
    <mergeCell ref="D11:D12"/>
    <mergeCell ref="E21:E22"/>
    <mergeCell ref="H12:I12"/>
    <mergeCell ref="H11:I11"/>
    <mergeCell ref="K6:V6"/>
    <mergeCell ref="F33:F34"/>
    <mergeCell ref="AB31:AB32"/>
    <mergeCell ref="AB33:AB34"/>
    <mergeCell ref="AB35:AB36"/>
    <mergeCell ref="AB37:AB38"/>
    <mergeCell ref="AB39:AB40"/>
    <mergeCell ref="AB41:AB42"/>
    <mergeCell ref="AB43:AB44"/>
    <mergeCell ref="AB45:AB46"/>
    <mergeCell ref="B54:AB54"/>
    <mergeCell ref="AA39:AA40"/>
    <mergeCell ref="AA41:AA42"/>
    <mergeCell ref="G33:G34"/>
    <mergeCell ref="G35:G36"/>
    <mergeCell ref="G37:G38"/>
    <mergeCell ref="G39:G40"/>
    <mergeCell ref="G41:G42"/>
    <mergeCell ref="G43:G44"/>
    <mergeCell ref="S41:S42"/>
    <mergeCell ref="T41:U42"/>
    <mergeCell ref="V41:V42"/>
    <mergeCell ref="Q33:R34"/>
    <mergeCell ref="S33:S34"/>
    <mergeCell ref="T33:U34"/>
    <mergeCell ref="V33:V34"/>
    <mergeCell ref="AA3:AC3"/>
    <mergeCell ref="Z1:AC1"/>
    <mergeCell ref="Z2:AC2"/>
    <mergeCell ref="AE28:CA29"/>
    <mergeCell ref="AF57:BZ57"/>
    <mergeCell ref="B49:V49"/>
    <mergeCell ref="W49:Z49"/>
    <mergeCell ref="AA49:AB49"/>
    <mergeCell ref="A1:W2"/>
    <mergeCell ref="B52:AB52"/>
    <mergeCell ref="X2:Y2"/>
    <mergeCell ref="X1:Y1"/>
    <mergeCell ref="AE22:BK22"/>
    <mergeCell ref="AE21:CA21"/>
    <mergeCell ref="AE18:CA19"/>
    <mergeCell ref="AE20:CA20"/>
    <mergeCell ref="H35:I35"/>
    <mergeCell ref="H37:I37"/>
    <mergeCell ref="H39:I39"/>
    <mergeCell ref="H41:I41"/>
    <mergeCell ref="H43:I43"/>
    <mergeCell ref="H45:I45"/>
    <mergeCell ref="H47:I47"/>
    <mergeCell ref="H6:J6"/>
  </mergeCells>
  <phoneticPr fontId="5" type="noConversion"/>
  <dataValidations xWindow="808" yWindow="598" count="1">
    <dataValidation type="list" allowBlank="1" showInputMessage="1" showErrorMessage="1" sqref="Y13:Y48">
      <formula1>"실험진행,자료수집,자료분석,연구보조,보고서 작성,사후분석"</formula1>
    </dataValidation>
  </dataValidations>
  <printOptions horizontalCentered="1"/>
  <pageMargins left="0.19685039370078741" right="0.19685039370078741" top="0.59055118110236227" bottom="0.39370078740157483" header="0.39370078740157483" footer="0.19685039370078741"/>
  <pageSetup paperSize="9" scale="70" orientation="portrait" errors="blank" r:id="rId1"/>
  <headerFooter alignWithMargins="0">
    <oddFooter>&amp;C&amp;"맑은 고딕,보통"&amp;9&amp;P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F75"/>
  <sheetViews>
    <sheetView topLeftCell="A34" workbookViewId="0">
      <selection activeCell="F1" sqref="F1"/>
    </sheetView>
  </sheetViews>
  <sheetFormatPr defaultRowHeight="12"/>
  <cols>
    <col min="1" max="1" width="7.109375" style="29" bestFit="1" customWidth="1"/>
    <col min="2" max="2" width="5.6640625" style="29" bestFit="1" customWidth="1"/>
    <col min="3" max="3" width="7.109375" style="114" bestFit="1" customWidth="1"/>
    <col min="4" max="4" width="4.21875" style="114" bestFit="1" customWidth="1"/>
    <col min="5" max="5" width="7.109375" style="114" bestFit="1" customWidth="1"/>
    <col min="6" max="6" width="4.21875" style="114" bestFit="1" customWidth="1"/>
    <col min="7" max="13" width="4.21875" style="29" bestFit="1" customWidth="1"/>
    <col min="14" max="14" width="7.109375" style="29" bestFit="1" customWidth="1"/>
    <col min="15" max="15" width="4.21875" style="29" bestFit="1" customWidth="1"/>
    <col min="16" max="18" width="5.6640625" style="29" bestFit="1" customWidth="1"/>
    <col min="19" max="19" width="4.21875" style="29" bestFit="1" customWidth="1"/>
    <col min="20" max="20" width="7.109375" style="29" bestFit="1" customWidth="1"/>
    <col min="21" max="22" width="4.21875" style="29" bestFit="1" customWidth="1"/>
    <col min="23" max="23" width="7.109375" style="29" bestFit="1" customWidth="1"/>
    <col min="24" max="24" width="5.6640625" style="29" bestFit="1" customWidth="1"/>
    <col min="25" max="36" width="4.21875" style="29" bestFit="1" customWidth="1"/>
    <col min="37" max="37" width="5.6640625" style="29" bestFit="1" customWidth="1"/>
    <col min="38" max="38" width="4.21875" style="29" bestFit="1" customWidth="1"/>
    <col min="39" max="39" width="5.6640625" style="29" bestFit="1" customWidth="1"/>
    <col min="40" max="47" width="4.21875" style="29" bestFit="1" customWidth="1"/>
    <col min="48" max="48" width="5.6640625" style="29" bestFit="1" customWidth="1"/>
    <col min="49" max="54" width="4.21875" style="29" bestFit="1" customWidth="1"/>
    <col min="55" max="55" width="5.6640625" style="29" bestFit="1" customWidth="1"/>
    <col min="56" max="75" width="4.21875" style="29" bestFit="1" customWidth="1"/>
    <col min="76" max="16384" width="8.88671875" style="29"/>
  </cols>
  <sheetData>
    <row r="1" spans="3:6">
      <c r="C1" s="113" t="s">
        <v>397</v>
      </c>
      <c r="D1" s="113" t="s">
        <v>398</v>
      </c>
      <c r="E1" s="113" t="s">
        <v>399</v>
      </c>
      <c r="F1" s="113" t="s">
        <v>415</v>
      </c>
    </row>
    <row r="2" spans="3:6">
      <c r="C2" s="114" t="s">
        <v>317</v>
      </c>
      <c r="D2" s="114" t="s">
        <v>318</v>
      </c>
      <c r="E2" s="114">
        <v>30</v>
      </c>
      <c r="F2" s="115">
        <v>37</v>
      </c>
    </row>
    <row r="3" spans="3:6">
      <c r="C3" s="114" t="s">
        <v>323</v>
      </c>
      <c r="D3" s="114" t="s">
        <v>319</v>
      </c>
      <c r="E3" s="114">
        <v>10</v>
      </c>
      <c r="F3" s="115">
        <v>21</v>
      </c>
    </row>
    <row r="4" spans="3:6">
      <c r="D4" s="114" t="s">
        <v>320</v>
      </c>
      <c r="E4" s="114">
        <v>32</v>
      </c>
      <c r="F4" s="115">
        <v>44</v>
      </c>
    </row>
    <row r="5" spans="3:6">
      <c r="D5" s="114" t="s">
        <v>321</v>
      </c>
      <c r="E5" s="114">
        <v>17</v>
      </c>
      <c r="F5" s="115">
        <v>31</v>
      </c>
    </row>
    <row r="6" spans="3:6">
      <c r="D6" s="114" t="s">
        <v>322</v>
      </c>
      <c r="E6" s="114">
        <v>22</v>
      </c>
      <c r="F6" s="115">
        <v>25</v>
      </c>
    </row>
    <row r="7" spans="3:6">
      <c r="D7" s="114" t="s">
        <v>324</v>
      </c>
      <c r="E7" s="114">
        <v>42</v>
      </c>
      <c r="F7" s="115">
        <v>49</v>
      </c>
    </row>
    <row r="8" spans="3:6">
      <c r="D8" s="114" t="s">
        <v>325</v>
      </c>
      <c r="E8" s="114">
        <v>25</v>
      </c>
      <c r="F8" s="115">
        <v>40</v>
      </c>
    </row>
    <row r="9" spans="3:6">
      <c r="D9" s="114" t="s">
        <v>326</v>
      </c>
      <c r="E9" s="114">
        <v>14</v>
      </c>
      <c r="F9" s="115">
        <v>25</v>
      </c>
    </row>
    <row r="10" spans="3:6">
      <c r="D10" s="114" t="s">
        <v>327</v>
      </c>
      <c r="E10" s="114">
        <v>80</v>
      </c>
      <c r="F10" s="115">
        <v>83</v>
      </c>
    </row>
    <row r="11" spans="3:6">
      <c r="D11" s="114" t="s">
        <v>328</v>
      </c>
      <c r="E11" s="114">
        <v>71</v>
      </c>
      <c r="F11" s="115">
        <v>75</v>
      </c>
    </row>
    <row r="12" spans="3:6">
      <c r="D12" s="114" t="s">
        <v>329</v>
      </c>
      <c r="E12" s="114">
        <v>49</v>
      </c>
      <c r="F12" s="115">
        <v>53</v>
      </c>
    </row>
    <row r="13" spans="3:6">
      <c r="D13" s="114" t="s">
        <v>330</v>
      </c>
      <c r="E13" s="114">
        <v>23</v>
      </c>
      <c r="F13" s="115">
        <v>37</v>
      </c>
    </row>
    <row r="14" spans="3:6">
      <c r="C14" s="114" t="s">
        <v>331</v>
      </c>
      <c r="D14" s="114" t="s">
        <v>332</v>
      </c>
      <c r="E14" s="114">
        <v>30</v>
      </c>
      <c r="F14" s="115">
        <v>18</v>
      </c>
    </row>
    <row r="15" spans="3:6">
      <c r="D15" s="114" t="s">
        <v>333</v>
      </c>
      <c r="E15" s="114">
        <v>51</v>
      </c>
      <c r="F15" s="115">
        <v>32</v>
      </c>
    </row>
    <row r="16" spans="3:6">
      <c r="D16" s="114" t="s">
        <v>334</v>
      </c>
      <c r="E16" s="114">
        <v>59</v>
      </c>
      <c r="F16" s="115">
        <v>39</v>
      </c>
    </row>
    <row r="17" spans="3:6">
      <c r="D17" s="114" t="s">
        <v>335</v>
      </c>
      <c r="E17" s="114">
        <v>41</v>
      </c>
      <c r="F17" s="115">
        <v>19</v>
      </c>
    </row>
    <row r="18" spans="3:6">
      <c r="D18" s="114" t="s">
        <v>336</v>
      </c>
      <c r="E18" s="114">
        <v>37</v>
      </c>
      <c r="F18" s="115">
        <v>23</v>
      </c>
    </row>
    <row r="19" spans="3:6">
      <c r="D19" s="114" t="s">
        <v>186</v>
      </c>
      <c r="E19" s="114">
        <v>28</v>
      </c>
      <c r="F19" s="115">
        <v>16</v>
      </c>
    </row>
    <row r="20" spans="3:6">
      <c r="C20" s="114" t="s">
        <v>337</v>
      </c>
      <c r="D20" s="114" t="s">
        <v>338</v>
      </c>
      <c r="E20" s="114">
        <v>33</v>
      </c>
      <c r="F20" s="115">
        <v>30</v>
      </c>
    </row>
    <row r="21" spans="3:6">
      <c r="D21" s="114" t="s">
        <v>339</v>
      </c>
      <c r="E21" s="114">
        <v>20</v>
      </c>
      <c r="F21" s="115">
        <v>26</v>
      </c>
    </row>
    <row r="22" spans="3:6">
      <c r="D22" s="114" t="s">
        <v>340</v>
      </c>
      <c r="E22" s="114">
        <v>10</v>
      </c>
      <c r="F22" s="115">
        <v>17</v>
      </c>
    </row>
    <row r="23" spans="3:6">
      <c r="C23" s="114" t="s">
        <v>341</v>
      </c>
      <c r="D23" s="114" t="s">
        <v>342</v>
      </c>
      <c r="E23" s="114">
        <v>61</v>
      </c>
      <c r="F23" s="115">
        <v>67</v>
      </c>
    </row>
    <row r="24" spans="3:6">
      <c r="C24" s="114" t="s">
        <v>343</v>
      </c>
      <c r="D24" s="114" t="s">
        <v>344</v>
      </c>
      <c r="E24" s="114">
        <v>158</v>
      </c>
      <c r="F24" s="115">
        <v>161</v>
      </c>
    </row>
    <row r="25" spans="3:6">
      <c r="D25" s="114" t="s">
        <v>345</v>
      </c>
      <c r="E25" s="114">
        <v>92</v>
      </c>
      <c r="F25" s="115">
        <v>96</v>
      </c>
    </row>
    <row r="26" spans="3:6">
      <c r="D26" s="114" t="s">
        <v>346</v>
      </c>
      <c r="E26" s="114">
        <v>139</v>
      </c>
      <c r="F26" s="115">
        <v>142</v>
      </c>
    </row>
    <row r="27" spans="3:6">
      <c r="D27" s="114" t="s">
        <v>347</v>
      </c>
      <c r="E27" s="114">
        <v>134</v>
      </c>
      <c r="F27" s="115">
        <v>137</v>
      </c>
    </row>
    <row r="28" spans="3:6">
      <c r="D28" s="114" t="s">
        <v>348</v>
      </c>
      <c r="E28" s="114">
        <v>164</v>
      </c>
      <c r="F28" s="115">
        <v>168</v>
      </c>
    </row>
    <row r="29" spans="3:6">
      <c r="D29" s="114" t="s">
        <v>349</v>
      </c>
      <c r="E29" s="114">
        <v>164</v>
      </c>
      <c r="F29" s="115">
        <v>168</v>
      </c>
    </row>
    <row r="30" spans="3:6">
      <c r="D30" s="114" t="s">
        <v>350</v>
      </c>
      <c r="E30" s="114">
        <v>158</v>
      </c>
      <c r="F30" s="115">
        <v>175</v>
      </c>
    </row>
    <row r="31" spans="3:6">
      <c r="D31" s="114" t="s">
        <v>351</v>
      </c>
      <c r="E31" s="114">
        <v>94</v>
      </c>
      <c r="F31" s="115">
        <v>102</v>
      </c>
    </row>
    <row r="32" spans="3:6">
      <c r="D32" s="114" t="s">
        <v>352</v>
      </c>
      <c r="E32" s="114">
        <v>110</v>
      </c>
      <c r="F32" s="115">
        <v>126</v>
      </c>
    </row>
    <row r="33" spans="3:6">
      <c r="D33" s="114" t="s">
        <v>353</v>
      </c>
      <c r="E33" s="114">
        <v>89</v>
      </c>
      <c r="F33" s="115">
        <v>103</v>
      </c>
    </row>
    <row r="34" spans="3:6">
      <c r="D34" s="114" t="s">
        <v>354</v>
      </c>
      <c r="E34" s="114">
        <v>154</v>
      </c>
      <c r="F34" s="115">
        <v>157</v>
      </c>
    </row>
    <row r="35" spans="3:6">
      <c r="D35" s="114" t="s">
        <v>188</v>
      </c>
      <c r="E35" s="114">
        <v>133</v>
      </c>
      <c r="F35" s="115">
        <v>137</v>
      </c>
    </row>
    <row r="36" spans="3:6">
      <c r="D36" s="114" t="s">
        <v>355</v>
      </c>
      <c r="E36" s="114">
        <v>126</v>
      </c>
      <c r="F36" s="115">
        <v>129</v>
      </c>
    </row>
    <row r="37" spans="3:6">
      <c r="C37" s="114" t="s">
        <v>356</v>
      </c>
      <c r="D37" s="114" t="s">
        <v>187</v>
      </c>
      <c r="E37" s="114">
        <v>211</v>
      </c>
      <c r="F37" s="115">
        <v>215</v>
      </c>
    </row>
    <row r="38" spans="3:6">
      <c r="D38" s="114" t="s">
        <v>357</v>
      </c>
      <c r="E38" s="114">
        <v>260</v>
      </c>
      <c r="F38" s="115">
        <v>264</v>
      </c>
    </row>
    <row r="39" spans="3:6">
      <c r="C39" s="114" t="s">
        <v>356</v>
      </c>
      <c r="D39" s="114" t="s">
        <v>358</v>
      </c>
      <c r="E39" s="114">
        <v>222</v>
      </c>
      <c r="F39" s="115">
        <v>226</v>
      </c>
    </row>
    <row r="40" spans="3:6">
      <c r="D40" s="114" t="s">
        <v>359</v>
      </c>
      <c r="E40" s="114">
        <v>244</v>
      </c>
      <c r="F40" s="115">
        <v>248</v>
      </c>
    </row>
    <row r="41" spans="3:6">
      <c r="D41" s="114" t="s">
        <v>360</v>
      </c>
      <c r="E41" s="114">
        <v>197</v>
      </c>
      <c r="F41" s="115">
        <v>201</v>
      </c>
    </row>
    <row r="42" spans="3:6">
      <c r="D42" s="114" t="s">
        <v>361</v>
      </c>
      <c r="E42" s="114">
        <v>204</v>
      </c>
      <c r="F42" s="115">
        <v>208</v>
      </c>
    </row>
    <row r="43" spans="3:6">
      <c r="D43" s="114" t="s">
        <v>362</v>
      </c>
      <c r="E43" s="114">
        <v>347</v>
      </c>
      <c r="F43" s="115">
        <v>351</v>
      </c>
    </row>
    <row r="44" spans="3:6">
      <c r="D44" s="114" t="s">
        <v>363</v>
      </c>
      <c r="E44" s="114">
        <v>344</v>
      </c>
      <c r="F44" s="115">
        <v>347</v>
      </c>
    </row>
    <row r="45" spans="3:6">
      <c r="D45" s="114" t="s">
        <v>364</v>
      </c>
      <c r="E45" s="114">
        <v>330</v>
      </c>
      <c r="F45" s="115">
        <v>334</v>
      </c>
    </row>
    <row r="46" spans="3:6">
      <c r="D46" s="114" t="s">
        <v>365</v>
      </c>
      <c r="E46" s="114">
        <v>322</v>
      </c>
      <c r="F46" s="115">
        <v>326</v>
      </c>
    </row>
    <row r="47" spans="3:6">
      <c r="D47" s="114" t="s">
        <v>366</v>
      </c>
      <c r="E47" s="114">
        <v>316</v>
      </c>
      <c r="F47" s="115">
        <v>320</v>
      </c>
    </row>
    <row r="48" spans="3:6">
      <c r="C48" s="114" t="s">
        <v>367</v>
      </c>
      <c r="D48" s="114" t="s">
        <v>368</v>
      </c>
      <c r="E48" s="114">
        <v>118</v>
      </c>
      <c r="F48" s="115">
        <v>125</v>
      </c>
    </row>
    <row r="49" spans="3:6">
      <c r="D49" s="114" t="s">
        <v>369</v>
      </c>
      <c r="E49" s="114">
        <v>231</v>
      </c>
      <c r="F49" s="115">
        <v>235</v>
      </c>
    </row>
    <row r="50" spans="3:6">
      <c r="D50" s="114" t="s">
        <v>370</v>
      </c>
      <c r="E50" s="114">
        <v>248</v>
      </c>
      <c r="F50" s="115">
        <v>255</v>
      </c>
    </row>
    <row r="51" spans="3:6">
      <c r="D51" s="114" t="s">
        <v>371</v>
      </c>
      <c r="E51" s="114">
        <v>198</v>
      </c>
      <c r="F51" s="115">
        <v>189</v>
      </c>
    </row>
    <row r="52" spans="3:6">
      <c r="D52" s="114" t="s">
        <v>372</v>
      </c>
      <c r="E52" s="114">
        <v>278</v>
      </c>
      <c r="F52" s="115">
        <v>282</v>
      </c>
    </row>
    <row r="53" spans="3:6">
      <c r="D53" s="114" t="s">
        <v>373</v>
      </c>
      <c r="E53" s="114">
        <v>104</v>
      </c>
      <c r="F53" s="115">
        <v>95</v>
      </c>
    </row>
    <row r="54" spans="3:6">
      <c r="D54" s="114" t="s">
        <v>374</v>
      </c>
      <c r="E54" s="114">
        <v>267</v>
      </c>
      <c r="F54" s="115">
        <v>270</v>
      </c>
    </row>
    <row r="55" spans="3:6">
      <c r="C55" s="114" t="s">
        <v>375</v>
      </c>
      <c r="D55" s="114" t="s">
        <v>376</v>
      </c>
      <c r="E55" s="114">
        <v>238</v>
      </c>
      <c r="F55" s="115">
        <v>241</v>
      </c>
    </row>
    <row r="56" spans="3:6">
      <c r="D56" s="114" t="s">
        <v>377</v>
      </c>
      <c r="E56" s="114">
        <v>243</v>
      </c>
      <c r="F56" s="115">
        <v>246</v>
      </c>
    </row>
    <row r="57" spans="3:6">
      <c r="D57" s="114" t="s">
        <v>378</v>
      </c>
      <c r="E57" s="114">
        <v>358</v>
      </c>
      <c r="F57" s="115">
        <v>362</v>
      </c>
    </row>
    <row r="58" spans="3:6">
      <c r="D58" s="114" t="s">
        <v>379</v>
      </c>
      <c r="E58" s="114">
        <v>322</v>
      </c>
      <c r="F58" s="115">
        <v>326</v>
      </c>
    </row>
    <row r="59" spans="3:6">
      <c r="D59" s="114" t="s">
        <v>380</v>
      </c>
      <c r="E59" s="114">
        <v>205</v>
      </c>
      <c r="F59" s="115">
        <v>212</v>
      </c>
    </row>
    <row r="60" spans="3:6">
      <c r="D60" s="114" t="s">
        <v>381</v>
      </c>
      <c r="E60" s="114">
        <v>352</v>
      </c>
      <c r="F60" s="115">
        <v>355</v>
      </c>
    </row>
    <row r="61" spans="3:6">
      <c r="D61" s="114" t="s">
        <v>382</v>
      </c>
      <c r="E61" s="114">
        <v>229</v>
      </c>
      <c r="F61" s="115">
        <v>233</v>
      </c>
    </row>
    <row r="62" spans="3:6">
      <c r="D62" s="114" t="s">
        <v>383</v>
      </c>
      <c r="E62" s="114">
        <v>302</v>
      </c>
      <c r="F62" s="115">
        <v>306</v>
      </c>
    </row>
    <row r="63" spans="3:6">
      <c r="D63" s="114" t="s">
        <v>384</v>
      </c>
      <c r="E63" s="114">
        <v>199</v>
      </c>
      <c r="F63" s="115">
        <v>203</v>
      </c>
    </row>
    <row r="64" spans="3:6">
      <c r="D64" s="114" t="s">
        <v>385</v>
      </c>
      <c r="E64" s="114">
        <v>180</v>
      </c>
      <c r="F64" s="115">
        <v>184</v>
      </c>
    </row>
    <row r="65" spans="4:6">
      <c r="D65" s="114" t="s">
        <v>386</v>
      </c>
      <c r="E65" s="114">
        <v>325</v>
      </c>
      <c r="F65" s="115">
        <v>329</v>
      </c>
    </row>
    <row r="66" spans="4:6">
      <c r="D66" s="114" t="s">
        <v>387</v>
      </c>
      <c r="E66" s="114">
        <v>373</v>
      </c>
      <c r="F66" s="115">
        <v>377</v>
      </c>
    </row>
    <row r="67" spans="4:6">
      <c r="D67" s="114" t="s">
        <v>388</v>
      </c>
      <c r="E67" s="114">
        <v>341</v>
      </c>
      <c r="F67" s="115">
        <v>345</v>
      </c>
    </row>
    <row r="68" spans="4:6">
      <c r="D68" s="114" t="s">
        <v>389</v>
      </c>
      <c r="E68" s="114">
        <v>382</v>
      </c>
      <c r="F68" s="115">
        <v>386</v>
      </c>
    </row>
    <row r="69" spans="4:6">
      <c r="D69" s="114" t="s">
        <v>390</v>
      </c>
      <c r="E69" s="114">
        <v>341</v>
      </c>
      <c r="F69" s="115">
        <v>344</v>
      </c>
    </row>
    <row r="70" spans="4:6">
      <c r="D70" s="114" t="s">
        <v>391</v>
      </c>
      <c r="E70" s="114">
        <v>393</v>
      </c>
      <c r="F70" s="115">
        <v>397</v>
      </c>
    </row>
    <row r="71" spans="4:6">
      <c r="D71" s="114" t="s">
        <v>392</v>
      </c>
      <c r="E71" s="114">
        <v>363</v>
      </c>
      <c r="F71" s="115">
        <v>367</v>
      </c>
    </row>
    <row r="72" spans="4:6">
      <c r="D72" s="114" t="s">
        <v>393</v>
      </c>
      <c r="E72" s="114">
        <v>379</v>
      </c>
      <c r="F72" s="115">
        <v>383</v>
      </c>
    </row>
    <row r="73" spans="4:6">
      <c r="D73" s="114" t="s">
        <v>394</v>
      </c>
      <c r="E73" s="114">
        <v>391</v>
      </c>
      <c r="F73" s="115">
        <v>394</v>
      </c>
    </row>
    <row r="74" spans="4:6">
      <c r="D74" s="114" t="s">
        <v>395</v>
      </c>
      <c r="E74" s="114">
        <v>285</v>
      </c>
      <c r="F74" s="115">
        <v>288</v>
      </c>
    </row>
    <row r="75" spans="4:6">
      <c r="D75" s="114" t="s">
        <v>396</v>
      </c>
      <c r="E75" s="114">
        <v>392</v>
      </c>
      <c r="F75" s="115">
        <v>395</v>
      </c>
    </row>
  </sheetData>
  <phoneticPr fontId="5"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1"/>
  <dimension ref="A1:T114"/>
  <sheetViews>
    <sheetView workbookViewId="0">
      <selection activeCell="G20" sqref="G20:J21"/>
    </sheetView>
  </sheetViews>
  <sheetFormatPr defaultRowHeight="13.5"/>
  <cols>
    <col min="1" max="1" width="10.33203125" style="3" bestFit="1" customWidth="1"/>
    <col min="2" max="5" width="10.109375" style="71" bestFit="1" customWidth="1"/>
    <col min="6" max="6" width="12" bestFit="1" customWidth="1"/>
    <col min="7" max="8" width="11.44140625" bestFit="1" customWidth="1"/>
    <col min="9" max="9" width="13.88671875" bestFit="1" customWidth="1"/>
    <col min="10" max="10" width="11.44140625" bestFit="1" customWidth="1"/>
    <col min="11" max="11" width="5.6640625" bestFit="1" customWidth="1"/>
    <col min="12" max="12" width="6.21875" bestFit="1" customWidth="1"/>
    <col min="13" max="14" width="7.44140625" bestFit="1" customWidth="1"/>
    <col min="15" max="15" width="13.88671875" bestFit="1" customWidth="1"/>
    <col min="16" max="16" width="12" bestFit="1" customWidth="1"/>
    <col min="17" max="18" width="11.44140625" bestFit="1" customWidth="1"/>
    <col min="19" max="19" width="12.5546875" bestFit="1" customWidth="1"/>
    <col min="20" max="20" width="11.44140625" bestFit="1" customWidth="1"/>
  </cols>
  <sheetData>
    <row r="1" spans="1:20">
      <c r="A1" s="33"/>
      <c r="B1" s="34" t="s">
        <v>23</v>
      </c>
      <c r="C1" s="34" t="s">
        <v>24</v>
      </c>
      <c r="D1" s="34" t="s">
        <v>25</v>
      </c>
      <c r="E1" s="35" t="s">
        <v>26</v>
      </c>
      <c r="F1" s="36"/>
      <c r="G1" s="34" t="s">
        <v>23</v>
      </c>
      <c r="H1" s="34" t="s">
        <v>24</v>
      </c>
      <c r="I1" s="34" t="s">
        <v>25</v>
      </c>
      <c r="J1" s="37" t="s">
        <v>26</v>
      </c>
      <c r="K1" s="38"/>
      <c r="L1" s="34" t="s">
        <v>23</v>
      </c>
      <c r="M1" s="34" t="s">
        <v>24</v>
      </c>
      <c r="N1" s="34" t="s">
        <v>25</v>
      </c>
      <c r="O1" s="37" t="s">
        <v>26</v>
      </c>
      <c r="P1" s="36"/>
      <c r="Q1" s="34" t="s">
        <v>23</v>
      </c>
      <c r="R1" s="34" t="s">
        <v>24</v>
      </c>
      <c r="S1" s="34" t="s">
        <v>25</v>
      </c>
      <c r="T1" s="37" t="s">
        <v>26</v>
      </c>
    </row>
    <row r="2" spans="1:20">
      <c r="A2" s="39"/>
      <c r="B2" s="40" t="s">
        <v>7</v>
      </c>
      <c r="C2" s="40" t="s">
        <v>8</v>
      </c>
      <c r="D2" s="40" t="s">
        <v>9</v>
      </c>
      <c r="E2" s="41" t="s">
        <v>10</v>
      </c>
      <c r="F2" s="42"/>
      <c r="G2" s="40" t="s">
        <v>11</v>
      </c>
      <c r="H2" s="40" t="s">
        <v>12</v>
      </c>
      <c r="I2" s="40" t="s">
        <v>13</v>
      </c>
      <c r="J2" s="43" t="s">
        <v>14</v>
      </c>
      <c r="K2" s="44"/>
      <c r="L2" s="40" t="s">
        <v>15</v>
      </c>
      <c r="M2" s="40" t="s">
        <v>16</v>
      </c>
      <c r="N2" s="40" t="s">
        <v>17</v>
      </c>
      <c r="O2" s="43" t="s">
        <v>18</v>
      </c>
      <c r="P2" s="42"/>
      <c r="Q2" s="40" t="s">
        <v>19</v>
      </c>
      <c r="R2" s="40" t="s">
        <v>20</v>
      </c>
      <c r="S2" s="40" t="s">
        <v>21</v>
      </c>
      <c r="T2" s="43" t="s">
        <v>22</v>
      </c>
    </row>
    <row r="3" spans="1:20">
      <c r="A3" s="45" t="s">
        <v>27</v>
      </c>
      <c r="B3" s="46" t="s">
        <v>28</v>
      </c>
      <c r="C3" s="47" t="s">
        <v>29</v>
      </c>
      <c r="D3" s="47" t="s">
        <v>30</v>
      </c>
      <c r="E3" s="48" t="s">
        <v>31</v>
      </c>
      <c r="F3" s="45" t="s">
        <v>32</v>
      </c>
      <c r="G3" s="47" t="s">
        <v>33</v>
      </c>
      <c r="H3" s="47" t="s">
        <v>34</v>
      </c>
      <c r="I3" s="47" t="s">
        <v>35</v>
      </c>
      <c r="J3" s="49" t="s">
        <v>36</v>
      </c>
      <c r="K3" s="50" t="s">
        <v>37</v>
      </c>
      <c r="L3" s="83" t="s">
        <v>38</v>
      </c>
      <c r="M3" s="47" t="s">
        <v>39</v>
      </c>
      <c r="N3" s="47" t="s">
        <v>40</v>
      </c>
      <c r="O3" s="49" t="s">
        <v>41</v>
      </c>
      <c r="P3" s="45" t="s">
        <v>42</v>
      </c>
      <c r="Q3" s="47"/>
      <c r="R3" s="47" t="s">
        <v>43</v>
      </c>
      <c r="S3" s="47" t="s">
        <v>44</v>
      </c>
      <c r="T3" s="49" t="s">
        <v>45</v>
      </c>
    </row>
    <row r="4" spans="1:20">
      <c r="A4" s="39"/>
      <c r="B4" s="51" t="s">
        <v>46</v>
      </c>
      <c r="C4" s="52" t="s">
        <v>47</v>
      </c>
      <c r="D4" s="52" t="s">
        <v>48</v>
      </c>
      <c r="E4" s="53" t="s">
        <v>49</v>
      </c>
      <c r="F4" s="54"/>
      <c r="G4" s="52" t="s">
        <v>50</v>
      </c>
      <c r="H4" s="52" t="s">
        <v>51</v>
      </c>
      <c r="I4" s="52" t="s">
        <v>52</v>
      </c>
      <c r="J4" s="55" t="s">
        <v>53</v>
      </c>
      <c r="K4" s="56"/>
      <c r="L4" s="81" t="s">
        <v>54</v>
      </c>
      <c r="M4" s="52" t="s">
        <v>55</v>
      </c>
      <c r="N4" s="52" t="s">
        <v>56</v>
      </c>
      <c r="O4" s="55" t="s">
        <v>57</v>
      </c>
      <c r="P4" s="39"/>
      <c r="Q4" s="52"/>
      <c r="R4" s="52" t="s">
        <v>58</v>
      </c>
      <c r="S4" s="52" t="s">
        <v>59</v>
      </c>
      <c r="T4" s="55" t="s">
        <v>60</v>
      </c>
    </row>
    <row r="5" spans="1:20">
      <c r="A5" s="39"/>
      <c r="B5" s="52" t="s">
        <v>61</v>
      </c>
      <c r="C5" s="52" t="s">
        <v>62</v>
      </c>
      <c r="D5" s="52" t="s">
        <v>63</v>
      </c>
      <c r="E5" s="53" t="s">
        <v>64</v>
      </c>
      <c r="F5" s="39"/>
      <c r="G5" s="52"/>
      <c r="H5" s="52" t="s">
        <v>65</v>
      </c>
      <c r="I5" s="52" t="s">
        <v>66</v>
      </c>
      <c r="J5" s="55" t="s">
        <v>67</v>
      </c>
      <c r="K5" s="56"/>
      <c r="L5" s="81" t="s">
        <v>68</v>
      </c>
      <c r="M5" s="52" t="s">
        <v>69</v>
      </c>
      <c r="N5" s="52" t="s">
        <v>70</v>
      </c>
      <c r="O5" s="55" t="s">
        <v>71</v>
      </c>
      <c r="P5" s="39"/>
      <c r="Q5" s="52"/>
      <c r="R5" s="52" t="s">
        <v>72</v>
      </c>
      <c r="S5" s="52" t="s">
        <v>73</v>
      </c>
      <c r="T5" s="55" t="s">
        <v>74</v>
      </c>
    </row>
    <row r="6" spans="1:20">
      <c r="A6" s="57"/>
      <c r="B6" s="52" t="s">
        <v>75</v>
      </c>
      <c r="C6" s="52" t="s">
        <v>76</v>
      </c>
      <c r="D6" s="52" t="s">
        <v>77</v>
      </c>
      <c r="E6" s="53" t="s">
        <v>78</v>
      </c>
      <c r="F6" s="39"/>
      <c r="G6" s="52"/>
      <c r="H6" s="52" t="s">
        <v>79</v>
      </c>
      <c r="I6" s="52" t="s">
        <v>80</v>
      </c>
      <c r="J6" s="55" t="s">
        <v>81</v>
      </c>
      <c r="K6" s="56"/>
      <c r="L6" s="81" t="s">
        <v>82</v>
      </c>
      <c r="M6" s="52" t="s">
        <v>83</v>
      </c>
      <c r="N6" s="52" t="s">
        <v>84</v>
      </c>
      <c r="O6" s="55" t="s">
        <v>85</v>
      </c>
      <c r="P6" s="39"/>
      <c r="Q6" s="52"/>
      <c r="R6" s="52" t="s">
        <v>86</v>
      </c>
      <c r="S6" s="52" t="s">
        <v>87</v>
      </c>
      <c r="T6" s="55" t="s">
        <v>88</v>
      </c>
    </row>
    <row r="7" spans="1:20">
      <c r="A7" s="57"/>
      <c r="B7" s="52" t="s">
        <v>89</v>
      </c>
      <c r="C7" s="52" t="s">
        <v>90</v>
      </c>
      <c r="D7" s="52" t="s">
        <v>91</v>
      </c>
      <c r="E7" s="53" t="s">
        <v>92</v>
      </c>
      <c r="F7" s="39"/>
      <c r="G7" s="52"/>
      <c r="H7" s="52" t="s">
        <v>93</v>
      </c>
      <c r="I7" s="52" t="s">
        <v>94</v>
      </c>
      <c r="J7" s="55" t="s">
        <v>95</v>
      </c>
      <c r="K7" s="56"/>
      <c r="L7" s="81" t="s">
        <v>96</v>
      </c>
      <c r="M7" s="52" t="s">
        <v>97</v>
      </c>
      <c r="N7" s="52" t="s">
        <v>98</v>
      </c>
      <c r="O7" s="55" t="s">
        <v>99</v>
      </c>
      <c r="P7" s="39"/>
      <c r="Q7" s="52"/>
      <c r="R7" s="52" t="s">
        <v>100</v>
      </c>
      <c r="S7" s="52" t="s">
        <v>101</v>
      </c>
      <c r="T7" s="55" t="s">
        <v>102</v>
      </c>
    </row>
    <row r="8" spans="1:20">
      <c r="A8" s="57"/>
      <c r="B8" s="52"/>
      <c r="C8" s="52" t="s">
        <v>103</v>
      </c>
      <c r="D8" s="52" t="s">
        <v>104</v>
      </c>
      <c r="E8" s="53" t="s">
        <v>105</v>
      </c>
      <c r="F8" s="39"/>
      <c r="G8" s="52"/>
      <c r="H8" s="52" t="s">
        <v>106</v>
      </c>
      <c r="I8" s="52" t="s">
        <v>107</v>
      </c>
      <c r="J8" s="55" t="s">
        <v>108</v>
      </c>
      <c r="K8" s="58"/>
      <c r="L8" s="81" t="s">
        <v>109</v>
      </c>
      <c r="M8" s="52" t="s">
        <v>110</v>
      </c>
      <c r="N8" s="52" t="s">
        <v>111</v>
      </c>
      <c r="O8" s="55"/>
      <c r="P8" s="39"/>
      <c r="Q8" s="52"/>
      <c r="R8" s="52" t="s">
        <v>112</v>
      </c>
      <c r="S8" s="52" t="s">
        <v>113</v>
      </c>
      <c r="T8" s="55" t="s">
        <v>114</v>
      </c>
    </row>
    <row r="9" spans="1:20">
      <c r="A9" s="39"/>
      <c r="B9" s="52"/>
      <c r="C9" s="52" t="s">
        <v>115</v>
      </c>
      <c r="D9" s="52" t="s">
        <v>116</v>
      </c>
      <c r="E9" s="53" t="s">
        <v>117</v>
      </c>
      <c r="F9" s="39"/>
      <c r="G9" s="52"/>
      <c r="H9" s="52" t="s">
        <v>118</v>
      </c>
      <c r="I9" s="52" t="s">
        <v>119</v>
      </c>
      <c r="J9" s="55" t="s">
        <v>120</v>
      </c>
      <c r="K9" s="58"/>
      <c r="L9" s="81" t="s">
        <v>121</v>
      </c>
      <c r="M9" s="52" t="s">
        <v>122</v>
      </c>
      <c r="N9" s="52" t="s">
        <v>123</v>
      </c>
      <c r="O9" s="55"/>
      <c r="P9" s="39"/>
      <c r="Q9" s="52"/>
      <c r="R9" s="52" t="s">
        <v>124</v>
      </c>
      <c r="S9" s="52" t="s">
        <v>125</v>
      </c>
      <c r="T9" s="55" t="s">
        <v>126</v>
      </c>
    </row>
    <row r="10" spans="1:20">
      <c r="A10" s="39"/>
      <c r="B10" s="52"/>
      <c r="C10" s="52"/>
      <c r="D10" s="52" t="s">
        <v>127</v>
      </c>
      <c r="E10" s="53" t="s">
        <v>128</v>
      </c>
      <c r="F10" s="39"/>
      <c r="G10" s="52"/>
      <c r="H10" s="52" t="s">
        <v>129</v>
      </c>
      <c r="I10" s="52" t="s">
        <v>130</v>
      </c>
      <c r="J10" s="55"/>
      <c r="K10" s="58"/>
      <c r="L10" s="81" t="s">
        <v>131</v>
      </c>
      <c r="M10" s="52" t="s">
        <v>132</v>
      </c>
      <c r="N10" s="52" t="s">
        <v>133</v>
      </c>
      <c r="O10" s="55"/>
      <c r="P10" s="39"/>
      <c r="Q10" s="52"/>
      <c r="R10" s="52" t="s">
        <v>134</v>
      </c>
      <c r="S10" s="52" t="s">
        <v>135</v>
      </c>
      <c r="T10" s="55" t="s">
        <v>136</v>
      </c>
    </row>
    <row r="11" spans="1:20">
      <c r="A11" s="39"/>
      <c r="B11" s="52"/>
      <c r="C11" s="52"/>
      <c r="D11" s="52" t="s">
        <v>137</v>
      </c>
      <c r="E11" s="53"/>
      <c r="F11" s="39"/>
      <c r="G11" s="52"/>
      <c r="H11" s="52"/>
      <c r="I11" s="52" t="s">
        <v>138</v>
      </c>
      <c r="J11" s="55"/>
      <c r="K11" s="56"/>
      <c r="L11" s="81" t="s">
        <v>201</v>
      </c>
      <c r="M11" s="52"/>
      <c r="N11" s="52" t="s">
        <v>139</v>
      </c>
      <c r="O11" s="55"/>
      <c r="P11" s="57"/>
      <c r="Q11" s="52"/>
      <c r="R11" s="52" t="s">
        <v>140</v>
      </c>
      <c r="S11" s="52" t="s">
        <v>141</v>
      </c>
      <c r="T11" s="55" t="s">
        <v>142</v>
      </c>
    </row>
    <row r="12" spans="1:20">
      <c r="A12" s="39"/>
      <c r="B12" s="52"/>
      <c r="C12" s="52"/>
      <c r="D12" s="52" t="s">
        <v>143</v>
      </c>
      <c r="E12" s="53"/>
      <c r="F12" s="39"/>
      <c r="G12" s="52"/>
      <c r="H12" s="52"/>
      <c r="I12" s="52" t="s">
        <v>144</v>
      </c>
      <c r="J12" s="55"/>
      <c r="K12" s="56"/>
      <c r="L12" s="81" t="s">
        <v>202</v>
      </c>
      <c r="M12" s="52"/>
      <c r="N12" s="52"/>
      <c r="O12" s="55"/>
      <c r="P12" s="39"/>
      <c r="Q12" s="52"/>
      <c r="R12" s="52" t="s">
        <v>145</v>
      </c>
      <c r="S12" s="52" t="s">
        <v>146</v>
      </c>
      <c r="T12" s="55" t="s">
        <v>147</v>
      </c>
    </row>
    <row r="13" spans="1:20">
      <c r="A13" s="39"/>
      <c r="B13" s="52"/>
      <c r="C13" s="52"/>
      <c r="D13" s="52" t="s">
        <v>148</v>
      </c>
      <c r="E13" s="53"/>
      <c r="F13" s="39"/>
      <c r="G13" s="52"/>
      <c r="H13" s="52"/>
      <c r="I13" s="52" t="s">
        <v>149</v>
      </c>
      <c r="J13" s="55"/>
      <c r="K13" s="59"/>
      <c r="L13" s="81" t="s">
        <v>203</v>
      </c>
      <c r="M13" s="60"/>
      <c r="N13" s="60"/>
      <c r="O13" s="61"/>
      <c r="P13" s="57"/>
      <c r="Q13" s="52"/>
      <c r="R13" s="52" t="s">
        <v>150</v>
      </c>
      <c r="S13" s="52" t="s">
        <v>151</v>
      </c>
      <c r="T13" s="55" t="s">
        <v>152</v>
      </c>
    </row>
    <row r="14" spans="1:20" ht="14.25" thickBot="1">
      <c r="A14" s="62"/>
      <c r="B14" s="63"/>
      <c r="C14" s="63"/>
      <c r="D14" s="63" t="s">
        <v>153</v>
      </c>
      <c r="E14" s="64"/>
      <c r="F14" s="62"/>
      <c r="G14" s="63"/>
      <c r="H14" s="63"/>
      <c r="I14" s="63" t="s">
        <v>154</v>
      </c>
      <c r="J14" s="65"/>
      <c r="K14" s="66"/>
      <c r="L14" s="84" t="s">
        <v>204</v>
      </c>
      <c r="M14" s="67"/>
      <c r="N14" s="67"/>
      <c r="O14" s="68"/>
      <c r="P14" s="57"/>
      <c r="Q14" s="52"/>
      <c r="R14" s="52" t="s">
        <v>155</v>
      </c>
      <c r="S14" s="52" t="s">
        <v>156</v>
      </c>
      <c r="T14" s="55" t="s">
        <v>157</v>
      </c>
    </row>
    <row r="15" spans="1:20">
      <c r="A15" s="11"/>
      <c r="B15" s="69"/>
      <c r="C15" s="69"/>
      <c r="D15" s="69"/>
      <c r="E15" s="69"/>
      <c r="F15" s="11"/>
      <c r="G15" s="69"/>
      <c r="H15" s="69"/>
      <c r="I15" s="69"/>
      <c r="J15" s="69"/>
      <c r="K15" s="70"/>
      <c r="L15" s="82" t="s">
        <v>205</v>
      </c>
      <c r="M15" s="70"/>
      <c r="N15" s="70"/>
      <c r="O15" s="70"/>
      <c r="P15" s="39"/>
      <c r="Q15" s="52"/>
      <c r="R15" s="52" t="s">
        <v>158</v>
      </c>
      <c r="S15" s="52" t="s">
        <v>159</v>
      </c>
      <c r="T15" s="55" t="s">
        <v>160</v>
      </c>
    </row>
    <row r="16" spans="1:20">
      <c r="L16" s="32"/>
      <c r="P16" s="39"/>
      <c r="Q16" s="52"/>
      <c r="R16" s="52" t="s">
        <v>161</v>
      </c>
      <c r="S16" s="52" t="s">
        <v>162</v>
      </c>
      <c r="T16" s="55" t="s">
        <v>163</v>
      </c>
    </row>
    <row r="17" spans="3:20">
      <c r="L17" s="32"/>
      <c r="P17" s="39"/>
      <c r="Q17" s="52"/>
      <c r="R17" s="52"/>
      <c r="S17" s="52" t="s">
        <v>164</v>
      </c>
      <c r="T17" s="55" t="s">
        <v>165</v>
      </c>
    </row>
    <row r="18" spans="3:20">
      <c r="L18" s="32"/>
      <c r="P18" s="39"/>
      <c r="Q18" s="52"/>
      <c r="R18" s="52"/>
      <c r="S18" s="52" t="s">
        <v>166</v>
      </c>
      <c r="T18" s="55" t="s">
        <v>167</v>
      </c>
    </row>
    <row r="19" spans="3:20">
      <c r="L19" s="32"/>
      <c r="P19" s="39"/>
      <c r="Q19" s="52"/>
      <c r="R19" s="52"/>
      <c r="S19" s="52" t="s">
        <v>168</v>
      </c>
      <c r="T19" s="55" t="s">
        <v>169</v>
      </c>
    </row>
    <row r="20" spans="3:20">
      <c r="P20" s="39"/>
      <c r="Q20" s="52"/>
      <c r="R20" s="52"/>
      <c r="S20" s="52" t="s">
        <v>170</v>
      </c>
      <c r="T20" s="55" t="s">
        <v>171</v>
      </c>
    </row>
    <row r="21" spans="3:20">
      <c r="C21" s="75"/>
      <c r="P21" s="39"/>
      <c r="Q21" s="52"/>
      <c r="R21" s="52"/>
      <c r="S21" s="52" t="s">
        <v>172</v>
      </c>
      <c r="T21" s="55" t="s">
        <v>173</v>
      </c>
    </row>
    <row r="22" spans="3:20">
      <c r="C22" s="75"/>
      <c r="P22" s="54"/>
      <c r="Q22" s="52"/>
      <c r="R22" s="52"/>
      <c r="S22" s="52" t="s">
        <v>174</v>
      </c>
      <c r="T22" s="55"/>
    </row>
    <row r="23" spans="3:20" ht="14.25" thickBot="1">
      <c r="P23" s="62"/>
      <c r="Q23" s="63"/>
      <c r="R23" s="63"/>
      <c r="S23" s="63" t="s">
        <v>175</v>
      </c>
      <c r="T23" s="65"/>
    </row>
    <row r="24" spans="3:20">
      <c r="C24" s="75"/>
    </row>
    <row r="74" spans="1:1">
      <c r="A74" s="4"/>
    </row>
    <row r="75" spans="1:1">
      <c r="A75" s="4"/>
    </row>
    <row r="76" spans="1:1">
      <c r="A76" s="4"/>
    </row>
    <row r="85" spans="1:1">
      <c r="A85" s="12"/>
    </row>
    <row r="86" spans="1:1">
      <c r="A86" s="12"/>
    </row>
    <row r="88" spans="1:1">
      <c r="A88" s="12"/>
    </row>
    <row r="96" spans="1:1">
      <c r="A96" s="13"/>
    </row>
    <row r="112" spans="1:1">
      <c r="A112" s="4"/>
    </row>
    <row r="113" spans="1:1">
      <c r="A113" s="4"/>
    </row>
    <row r="114" spans="1:1">
      <c r="A114" s="4"/>
    </row>
  </sheetData>
  <phoneticPr fontId="5"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K10"/>
  <sheetViews>
    <sheetView workbookViewId="0">
      <selection activeCell="G20" sqref="G20:J21"/>
    </sheetView>
  </sheetViews>
  <sheetFormatPr defaultRowHeight="13.5"/>
  <cols>
    <col min="3" max="3" width="8.88671875" style="92"/>
    <col min="6" max="6" width="8.88671875" style="92"/>
    <col min="8" max="8" width="3.109375" customWidth="1"/>
  </cols>
  <sheetData>
    <row r="1" spans="1:11">
      <c r="A1" s="272" t="s">
        <v>176</v>
      </c>
      <c r="B1" s="272"/>
      <c r="C1" s="272"/>
      <c r="D1" s="272"/>
      <c r="E1" s="272"/>
      <c r="F1" s="272"/>
      <c r="G1" s="272"/>
      <c r="I1" s="272" t="s">
        <v>177</v>
      </c>
      <c r="J1" s="272"/>
      <c r="K1" s="272"/>
    </row>
    <row r="2" spans="1:11">
      <c r="A2" s="72"/>
      <c r="B2" s="272" t="s">
        <v>178</v>
      </c>
      <c r="C2" s="272"/>
      <c r="D2" s="272"/>
      <c r="E2" s="272" t="s">
        <v>179</v>
      </c>
      <c r="F2" s="272"/>
      <c r="G2" s="272"/>
      <c r="I2" s="72"/>
      <c r="J2" s="72" t="s">
        <v>180</v>
      </c>
      <c r="K2" s="72" t="s">
        <v>181</v>
      </c>
    </row>
    <row r="3" spans="1:11">
      <c r="A3" s="72"/>
      <c r="B3" s="72" t="s">
        <v>180</v>
      </c>
      <c r="C3" s="91" t="s">
        <v>260</v>
      </c>
      <c r="D3" s="72" t="s">
        <v>181</v>
      </c>
      <c r="E3" s="72" t="s">
        <v>180</v>
      </c>
      <c r="F3" s="91" t="s">
        <v>260</v>
      </c>
      <c r="G3" s="72" t="s">
        <v>181</v>
      </c>
      <c r="I3" s="72" t="s">
        <v>182</v>
      </c>
      <c r="J3" s="73">
        <v>140</v>
      </c>
      <c r="K3" s="73">
        <v>90</v>
      </c>
    </row>
    <row r="4" spans="1:11">
      <c r="A4" s="72" t="s">
        <v>182</v>
      </c>
      <c r="B4" s="73">
        <v>230</v>
      </c>
      <c r="C4" s="73">
        <v>200</v>
      </c>
      <c r="D4" s="73">
        <v>160</v>
      </c>
      <c r="E4" s="73">
        <v>184</v>
      </c>
      <c r="F4" s="73">
        <v>160</v>
      </c>
      <c r="G4" s="73">
        <v>128</v>
      </c>
      <c r="I4" s="72" t="s">
        <v>183</v>
      </c>
      <c r="J4" s="73">
        <v>100</v>
      </c>
      <c r="K4" s="73">
        <v>70</v>
      </c>
    </row>
    <row r="5" spans="1:11">
      <c r="A5" s="72" t="s">
        <v>183</v>
      </c>
      <c r="B5" s="73">
        <v>190</v>
      </c>
      <c r="C5" s="73">
        <v>170</v>
      </c>
      <c r="D5" s="73">
        <v>140</v>
      </c>
      <c r="E5" s="73">
        <v>152</v>
      </c>
      <c r="F5" s="73">
        <v>136</v>
      </c>
      <c r="G5" s="73">
        <v>112</v>
      </c>
      <c r="I5" s="72" t="s">
        <v>184</v>
      </c>
      <c r="J5" s="73">
        <v>80</v>
      </c>
      <c r="K5" s="73">
        <v>60</v>
      </c>
    </row>
    <row r="6" spans="1:11">
      <c r="A6" s="72" t="s">
        <v>184</v>
      </c>
      <c r="B6" s="73">
        <v>150</v>
      </c>
      <c r="C6" s="73">
        <v>120</v>
      </c>
      <c r="D6" s="73">
        <v>100</v>
      </c>
      <c r="E6" s="73">
        <v>144</v>
      </c>
      <c r="F6" s="73">
        <v>96</v>
      </c>
      <c r="G6" s="73">
        <v>80</v>
      </c>
      <c r="I6" s="72" t="s">
        <v>185</v>
      </c>
      <c r="J6" s="73">
        <v>70</v>
      </c>
      <c r="K6" s="73">
        <v>50</v>
      </c>
    </row>
    <row r="7" spans="1:11">
      <c r="A7" s="72" t="s">
        <v>185</v>
      </c>
      <c r="B7" s="73">
        <v>110</v>
      </c>
      <c r="C7" s="73">
        <v>100</v>
      </c>
      <c r="D7" s="73">
        <v>90</v>
      </c>
      <c r="E7" s="73">
        <v>104</v>
      </c>
      <c r="F7" s="73">
        <v>80</v>
      </c>
      <c r="G7" s="73">
        <v>72</v>
      </c>
    </row>
    <row r="10" spans="1:11">
      <c r="A10" s="74"/>
    </row>
  </sheetData>
  <mergeCells count="4">
    <mergeCell ref="A1:G1"/>
    <mergeCell ref="I1:K1"/>
    <mergeCell ref="B2:D2"/>
    <mergeCell ref="E2:G2"/>
  </mergeCells>
  <phoneticPr fontId="5"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B1:D37"/>
  <sheetViews>
    <sheetView workbookViewId="0">
      <selection activeCell="B23" sqref="B23"/>
    </sheetView>
  </sheetViews>
  <sheetFormatPr defaultRowHeight="18" customHeight="1"/>
  <cols>
    <col min="1" max="1" width="8.88671875" style="23"/>
    <col min="2" max="2" width="29" style="23" bestFit="1" customWidth="1"/>
    <col min="3" max="3" width="19" style="23" bestFit="1" customWidth="1"/>
    <col min="5" max="16384" width="8.88671875" style="23"/>
  </cols>
  <sheetData>
    <row r="1" spans="2:4" ht="18" customHeight="1">
      <c r="D1" s="23"/>
    </row>
    <row r="2" spans="2:4" ht="18" customHeight="1">
      <c r="B2" s="85" t="s">
        <v>229</v>
      </c>
      <c r="C2" s="86" t="s">
        <v>228</v>
      </c>
      <c r="D2" s="23"/>
    </row>
    <row r="3" spans="2:4" ht="18" customHeight="1">
      <c r="B3" s="87" t="s">
        <v>222</v>
      </c>
      <c r="C3" s="90" t="s">
        <v>248</v>
      </c>
      <c r="D3" s="23"/>
    </row>
    <row r="4" spans="2:4" ht="18" customHeight="1">
      <c r="B4" s="87" t="s">
        <v>220</v>
      </c>
      <c r="C4" s="90" t="s">
        <v>245</v>
      </c>
      <c r="D4" s="23"/>
    </row>
    <row r="5" spans="2:4" ht="18" customHeight="1">
      <c r="B5" s="87" t="s">
        <v>206</v>
      </c>
      <c r="C5" s="90" t="s">
        <v>230</v>
      </c>
      <c r="D5" s="23"/>
    </row>
    <row r="6" spans="2:4" ht="18" customHeight="1">
      <c r="B6" s="87" t="s">
        <v>210</v>
      </c>
      <c r="C6" s="90" t="s">
        <v>235</v>
      </c>
      <c r="D6" s="23"/>
    </row>
    <row r="7" spans="2:4" ht="18" customHeight="1">
      <c r="B7" s="87" t="s">
        <v>223</v>
      </c>
      <c r="C7" s="90" t="s">
        <v>249</v>
      </c>
      <c r="D7" s="23"/>
    </row>
    <row r="8" spans="2:4" ht="18" customHeight="1">
      <c r="B8" s="87" t="s">
        <v>256</v>
      </c>
      <c r="C8" s="90" t="s">
        <v>253</v>
      </c>
      <c r="D8" s="23"/>
    </row>
    <row r="9" spans="2:4" ht="18" customHeight="1">
      <c r="B9" s="87" t="s">
        <v>219</v>
      </c>
      <c r="C9" s="90" t="s">
        <v>244</v>
      </c>
      <c r="D9" s="23"/>
    </row>
    <row r="10" spans="2:4" ht="18" customHeight="1">
      <c r="B10" s="87" t="s">
        <v>225</v>
      </c>
      <c r="C10" s="90" t="s">
        <v>250</v>
      </c>
      <c r="D10" s="23"/>
    </row>
    <row r="11" spans="2:4" ht="18" customHeight="1">
      <c r="B11" s="87" t="s">
        <v>216</v>
      </c>
      <c r="C11" s="90" t="s">
        <v>239</v>
      </c>
      <c r="D11" s="23"/>
    </row>
    <row r="12" spans="2:4" ht="18" customHeight="1">
      <c r="B12" s="87" t="s">
        <v>226</v>
      </c>
      <c r="C12" s="90" t="s">
        <v>254</v>
      </c>
      <c r="D12" s="23"/>
    </row>
    <row r="13" spans="2:4" ht="18" customHeight="1">
      <c r="B13" s="87" t="s">
        <v>224</v>
      </c>
      <c r="C13" s="90" t="s">
        <v>251</v>
      </c>
      <c r="D13" s="23"/>
    </row>
    <row r="14" spans="2:4" ht="18" customHeight="1">
      <c r="B14" s="87" t="s">
        <v>227</v>
      </c>
      <c r="C14" s="90" t="s">
        <v>255</v>
      </c>
      <c r="D14" s="23"/>
    </row>
    <row r="15" spans="2:4" ht="18" customHeight="1">
      <c r="B15" s="87" t="s">
        <v>212</v>
      </c>
      <c r="C15" s="90" t="s">
        <v>237</v>
      </c>
      <c r="D15" s="23"/>
    </row>
    <row r="16" spans="2:4" ht="18" customHeight="1">
      <c r="B16" s="87" t="s">
        <v>215</v>
      </c>
      <c r="C16" s="90" t="s">
        <v>240</v>
      </c>
      <c r="D16" s="23"/>
    </row>
    <row r="17" spans="2:4" ht="18" customHeight="1">
      <c r="B17" s="87" t="s">
        <v>211</v>
      </c>
      <c r="C17" s="90" t="s">
        <v>236</v>
      </c>
      <c r="D17" s="23"/>
    </row>
    <row r="18" spans="2:4" ht="18" customHeight="1">
      <c r="B18" s="87" t="s">
        <v>217</v>
      </c>
      <c r="C18" s="90" t="s">
        <v>243</v>
      </c>
      <c r="D18" s="23"/>
    </row>
    <row r="19" spans="2:4" ht="18" customHeight="1">
      <c r="B19" s="87" t="s">
        <v>217</v>
      </c>
      <c r="C19" s="90" t="s">
        <v>252</v>
      </c>
      <c r="D19" s="23"/>
    </row>
    <row r="20" spans="2:4" ht="18" customHeight="1">
      <c r="B20" s="87" t="s">
        <v>218</v>
      </c>
      <c r="C20" s="90" t="s">
        <v>265</v>
      </c>
      <c r="D20" s="23"/>
    </row>
    <row r="21" spans="2:4" ht="18" customHeight="1">
      <c r="B21" s="87" t="s">
        <v>209</v>
      </c>
      <c r="C21" s="90" t="s">
        <v>234</v>
      </c>
      <c r="D21" s="23"/>
    </row>
    <row r="22" spans="2:4" ht="18" customHeight="1">
      <c r="B22" s="87" t="s">
        <v>221</v>
      </c>
      <c r="C22" s="90" t="s">
        <v>246</v>
      </c>
      <c r="D22" s="23"/>
    </row>
    <row r="23" spans="2:4" ht="18" customHeight="1">
      <c r="B23" s="87" t="s">
        <v>213</v>
      </c>
      <c r="C23" s="90" t="s">
        <v>238</v>
      </c>
      <c r="D23" s="23"/>
    </row>
    <row r="24" spans="2:4" ht="18" customHeight="1">
      <c r="B24" s="87" t="s">
        <v>259</v>
      </c>
      <c r="C24" s="90" t="s">
        <v>231</v>
      </c>
      <c r="D24" s="23"/>
    </row>
    <row r="25" spans="2:4" ht="18" customHeight="1">
      <c r="B25" s="87" t="s">
        <v>261</v>
      </c>
      <c r="C25" s="90" t="s">
        <v>266</v>
      </c>
      <c r="D25" s="23"/>
    </row>
    <row r="26" spans="2:4" ht="18" customHeight="1">
      <c r="B26" s="87" t="s">
        <v>262</v>
      </c>
      <c r="C26" s="90" t="s">
        <v>267</v>
      </c>
      <c r="D26" s="23"/>
    </row>
    <row r="27" spans="2:4" ht="18" customHeight="1">
      <c r="B27" s="87" t="s">
        <v>263</v>
      </c>
      <c r="C27" s="90" t="s">
        <v>268</v>
      </c>
      <c r="D27" s="23"/>
    </row>
    <row r="28" spans="2:4" ht="18" customHeight="1">
      <c r="B28" s="87" t="s">
        <v>264</v>
      </c>
      <c r="C28" s="90" t="s">
        <v>269</v>
      </c>
      <c r="D28" s="23"/>
    </row>
    <row r="29" spans="2:4" ht="18" customHeight="1">
      <c r="B29" s="87" t="s">
        <v>270</v>
      </c>
      <c r="C29" s="90" t="s">
        <v>274</v>
      </c>
      <c r="D29" s="23"/>
    </row>
    <row r="30" spans="2:4" ht="18" customHeight="1">
      <c r="B30" s="87" t="s">
        <v>271</v>
      </c>
      <c r="C30" s="90" t="s">
        <v>275</v>
      </c>
      <c r="D30" s="23"/>
    </row>
    <row r="31" spans="2:4" ht="18" customHeight="1">
      <c r="B31" s="87" t="s">
        <v>272</v>
      </c>
      <c r="C31" s="90" t="s">
        <v>276</v>
      </c>
      <c r="D31" s="23"/>
    </row>
    <row r="32" spans="2:4" ht="18" customHeight="1">
      <c r="B32" s="87" t="s">
        <v>273</v>
      </c>
      <c r="C32" s="90" t="s">
        <v>277</v>
      </c>
      <c r="D32" s="23"/>
    </row>
    <row r="33" spans="2:4" ht="18" customHeight="1">
      <c r="B33" s="87" t="s">
        <v>208</v>
      </c>
      <c r="C33" s="90" t="s">
        <v>233</v>
      </c>
      <c r="D33" s="23"/>
    </row>
    <row r="34" spans="2:4" ht="18" customHeight="1">
      <c r="B34" s="87" t="s">
        <v>257</v>
      </c>
      <c r="C34" s="90" t="s">
        <v>241</v>
      </c>
      <c r="D34" s="23"/>
    </row>
    <row r="35" spans="2:4" ht="18" customHeight="1">
      <c r="B35" s="87" t="s">
        <v>207</v>
      </c>
      <c r="C35" s="90" t="s">
        <v>232</v>
      </c>
      <c r="D35" s="23"/>
    </row>
    <row r="36" spans="2:4" ht="18" customHeight="1">
      <c r="B36" s="88" t="s">
        <v>214</v>
      </c>
      <c r="C36" s="89" t="s">
        <v>242</v>
      </c>
      <c r="D36" s="23"/>
    </row>
    <row r="37" spans="2:4" ht="18" customHeight="1">
      <c r="B37" s="87" t="s">
        <v>258</v>
      </c>
      <c r="C37" s="90" t="s">
        <v>247</v>
      </c>
      <c r="D37" s="23"/>
    </row>
  </sheetData>
  <autoFilter ref="B2:C2">
    <sortState ref="B3:C30">
      <sortCondition ref="B2"/>
    </sortState>
  </autoFilter>
  <phoneticPr fontId="5" type="noConversion"/>
  <pageMargins left="0.7" right="0.7" top="0.75" bottom="0.75" header="0.3" footer="0.3"/>
  <pageSetup paperSize="9"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7</vt:i4>
      </vt:variant>
      <vt:variant>
        <vt:lpstr>이름이 지정된 범위</vt:lpstr>
      </vt:variant>
      <vt:variant>
        <vt:i4>60</vt:i4>
      </vt:variant>
    </vt:vector>
  </HeadingPairs>
  <TitlesOfParts>
    <vt:vector size="67" baseType="lpstr">
      <vt:lpstr>연구원 정보</vt:lpstr>
      <vt:lpstr>인건비지급단가</vt:lpstr>
      <vt:lpstr>학생인건비 지급의뢰서 및 연구참여확약서</vt:lpstr>
      <vt:lpstr>통상거리</vt:lpstr>
      <vt:lpstr>출장지</vt:lpstr>
      <vt:lpstr>출장비</vt:lpstr>
      <vt:lpstr>산단계좌</vt:lpstr>
      <vt:lpstr>인건비지급단가!Print_Area</vt:lpstr>
      <vt:lpstr>'학생인건비 지급의뢰서 및 연구참여확약서'!Print_Area</vt:lpstr>
      <vt:lpstr>가남·북아메리카주</vt:lpstr>
      <vt:lpstr>가아시아·대양주</vt:lpstr>
      <vt:lpstr>가유럽주</vt:lpstr>
      <vt:lpstr>가중동·아프리카주</vt:lpstr>
      <vt:lpstr>계좌목록</vt:lpstr>
      <vt:lpstr>계좌번호</vt:lpstr>
      <vt:lpstr>과학기술인번호</vt:lpstr>
      <vt:lpstr>교수</vt:lpstr>
      <vt:lpstr>나남·북아메리카주</vt:lpstr>
      <vt:lpstr>나아시아·대양주</vt:lpstr>
      <vt:lpstr>나유럽주</vt:lpstr>
      <vt:lpstr>나중동·아프리카주</vt:lpstr>
      <vt:lpstr>내선번호</vt:lpstr>
      <vt:lpstr>다남·북아메리카주</vt:lpstr>
      <vt:lpstr>다아시아·대양주</vt:lpstr>
      <vt:lpstr>다유럽주</vt:lpstr>
      <vt:lpstr>다중동·아프리카주</vt:lpstr>
      <vt:lpstr>도시</vt:lpstr>
      <vt:lpstr>라남·북아메리카주</vt:lpstr>
      <vt:lpstr>라아시아·대양주</vt:lpstr>
      <vt:lpstr>라유럽주</vt:lpstr>
      <vt:lpstr>라중동·아프리카주</vt:lpstr>
      <vt:lpstr>박사과정</vt:lpstr>
      <vt:lpstr>박사졸업</vt:lpstr>
      <vt:lpstr>부교수</vt:lpstr>
      <vt:lpstr>생년월일</vt:lpstr>
      <vt:lpstr>석사과정</vt:lpstr>
      <vt:lpstr>석사졸업</vt:lpstr>
      <vt:lpstr>선임연구원</vt:lpstr>
      <vt:lpstr>성명</vt:lpstr>
      <vt:lpstr>세금</vt:lpstr>
      <vt:lpstr>소속</vt:lpstr>
      <vt:lpstr>식대</vt:lpstr>
      <vt:lpstr>실비상한</vt:lpstr>
      <vt:lpstr>연건</vt:lpstr>
      <vt:lpstr>연구실계좌번호</vt:lpstr>
      <vt:lpstr>연구실동</vt:lpstr>
      <vt:lpstr>연구실명</vt:lpstr>
      <vt:lpstr>연구실직위</vt:lpstr>
      <vt:lpstr>연구실호</vt:lpstr>
      <vt:lpstr>연수연구원</vt:lpstr>
      <vt:lpstr>영문성명</vt:lpstr>
      <vt:lpstr>이메일</vt:lpstr>
      <vt:lpstr>입출금</vt:lpstr>
      <vt:lpstr>입출금계좌번호</vt:lpstr>
      <vt:lpstr>조교수</vt:lpstr>
      <vt:lpstr>주민등록뒤</vt:lpstr>
      <vt:lpstr>지체연구비</vt:lpstr>
      <vt:lpstr>직급</vt:lpstr>
      <vt:lpstr>직급.과정</vt:lpstr>
      <vt:lpstr>책임연구원</vt:lpstr>
      <vt:lpstr>카드</vt:lpstr>
      <vt:lpstr>통상거리</vt:lpstr>
      <vt:lpstr>학사과정</vt:lpstr>
      <vt:lpstr>학사졸업</vt:lpstr>
      <vt:lpstr>학생인건비</vt:lpstr>
      <vt:lpstr>할인정액</vt:lpstr>
      <vt:lpstr>핸드폰</vt:lpstr>
    </vt:vector>
  </TitlesOfParts>
  <Company>서울대학교 공대연구지원소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공과대학 연구비청구서 양식</dc:title>
  <dc:creator>박현아</dc:creator>
  <cp:lastModifiedBy>user</cp:lastModifiedBy>
  <cp:lastPrinted>2017-09-28T01:59:42Z</cp:lastPrinted>
  <dcterms:created xsi:type="dcterms:W3CDTF">2008-10-13T02:19:07Z</dcterms:created>
  <dcterms:modified xsi:type="dcterms:W3CDTF">2017-09-28T05:04:24Z</dcterms:modified>
</cp:coreProperties>
</file>